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User99\Desktop\TAMARA\GRADSKA KNJIŽNICA\FINACIJSKA IZVJEŠĆA\2025.g\GODIŠNJE IZVJEŠĆE\"/>
    </mc:Choice>
  </mc:AlternateContent>
  <xr:revisionPtr revIDLastSave="0" documentId="13_ncr:1_{10C025F8-7DD3-4F6D-BD27-F29986B08D03}"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J1543" i="1" s="1"/>
  <c r="G1543" i="1"/>
  <c r="H1543" i="1"/>
  <c r="C1544" i="1"/>
  <c r="D1544" i="1"/>
  <c r="J1544" i="1" s="1"/>
  <c r="H1544" i="1"/>
  <c r="C1545" i="1"/>
  <c r="D1545" i="1"/>
  <c r="C1546" i="1"/>
  <c r="D1546" i="1"/>
  <c r="J1546" i="1"/>
  <c r="C1548" i="1"/>
  <c r="D1548" i="1"/>
  <c r="C1549" i="1"/>
  <c r="J1549" i="1" s="1"/>
  <c r="D1549" i="1"/>
  <c r="G1549" i="1"/>
  <c r="H1549" i="1"/>
  <c r="C1550" i="1"/>
  <c r="D1550" i="1"/>
  <c r="J1550" i="1" s="1"/>
  <c r="G1550" i="1"/>
  <c r="C1551" i="1"/>
  <c r="J1551" i="1" s="1"/>
  <c r="D1551" i="1"/>
  <c r="C1552" i="1"/>
  <c r="D1552" i="1"/>
  <c r="C1553" i="1"/>
  <c r="J1553" i="1" s="1"/>
  <c r="D1553" i="1"/>
  <c r="G1553" i="1"/>
  <c r="H1553" i="1"/>
  <c r="C1554" i="1"/>
  <c r="D1554" i="1"/>
  <c r="J1554" i="1" s="1"/>
  <c r="G1554" i="1"/>
  <c r="C1557" i="1"/>
  <c r="D1557" i="1"/>
  <c r="G1557" i="1" s="1"/>
  <c r="H1557" i="1"/>
  <c r="C1558" i="1"/>
  <c r="D1558" i="1"/>
  <c r="J1558" i="1" s="1"/>
  <c r="G1558" i="1"/>
  <c r="C1559" i="1"/>
  <c r="J1559" i="1" s="1"/>
  <c r="D1559" i="1"/>
  <c r="C1560" i="1"/>
  <c r="D1560" i="1"/>
  <c r="J1560" i="1"/>
  <c r="C1561" i="1"/>
  <c r="J1561" i="1" s="1"/>
  <c r="D1561" i="1"/>
  <c r="G1561" i="1"/>
  <c r="H1561" i="1"/>
  <c r="C1562" i="1"/>
  <c r="D1562" i="1"/>
  <c r="J1562" i="1" s="1"/>
  <c r="G1562" i="1"/>
  <c r="C1564" i="1"/>
  <c r="J1564" i="1" s="1"/>
  <c r="D1564" i="1"/>
  <c r="G1564" i="1"/>
  <c r="C1565" i="1"/>
  <c r="D1565" i="1"/>
  <c r="J1565" i="1" s="1"/>
  <c r="C1566" i="1"/>
  <c r="D1566" i="1"/>
  <c r="C1567" i="1"/>
  <c r="D1567" i="1"/>
  <c r="J1567" i="1" s="1"/>
  <c r="G1567" i="1"/>
  <c r="C1568" i="1"/>
  <c r="J1568" i="1" s="1"/>
  <c r="D1568" i="1"/>
  <c r="G1568" i="1"/>
  <c r="C1569" i="1"/>
  <c r="D1569" i="1"/>
  <c r="J1569" i="1" s="1"/>
  <c r="C1570" i="1"/>
  <c r="D1570" i="1"/>
  <c r="C1573" i="1"/>
  <c r="D1573" i="1"/>
  <c r="J1573" i="1" s="1"/>
  <c r="C1574" i="1"/>
  <c r="D1574" i="1"/>
  <c r="C1575" i="1"/>
  <c r="D1575" i="1"/>
  <c r="J1575" i="1" s="1"/>
  <c r="G1575" i="1"/>
  <c r="C1576" i="1"/>
  <c r="J1576" i="1" s="1"/>
  <c r="D1576" i="1"/>
  <c r="G1576" i="1"/>
  <c r="C1578" i="1"/>
  <c r="D1578" i="1"/>
  <c r="J1578" i="1" s="1"/>
  <c r="G1578" i="1"/>
  <c r="C1579" i="1"/>
  <c r="J1579" i="1" s="1"/>
  <c r="D1579" i="1"/>
  <c r="C1580" i="1"/>
  <c r="D1580" i="1"/>
  <c r="C1581" i="1"/>
  <c r="J1581" i="1" s="1"/>
  <c r="D1581" i="1"/>
  <c r="G1581" i="1"/>
  <c r="I1581" i="1" s="1"/>
  <c r="H1581" i="1"/>
  <c r="C1582" i="1"/>
  <c r="G1582" i="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C1637" i="1"/>
  <c r="H1637" i="1" s="1"/>
  <c r="G1637" i="1"/>
  <c r="C1638" i="1"/>
  <c r="G1638" i="1"/>
  <c r="H1638" i="1"/>
  <c r="C1640" i="1"/>
  <c r="C1641" i="1"/>
  <c r="H1641" i="1" s="1"/>
  <c r="G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c r="H1663" i="1"/>
  <c r="C1664" i="1"/>
  <c r="C1665" i="1"/>
  <c r="H1665" i="1" s="1"/>
  <c r="G1665" i="1"/>
  <c r="C1666" i="1"/>
  <c r="G1666" i="1"/>
  <c r="H1666" i="1"/>
  <c r="C1667" i="1"/>
  <c r="G1667" i="1"/>
  <c r="H1667" i="1"/>
  <c r="C1668" i="1"/>
  <c r="C1670" i="1"/>
  <c r="G1670" i="1"/>
  <c r="H1670" i="1"/>
  <c r="C1671" i="1"/>
  <c r="G1671" i="1"/>
  <c r="H1671" i="1"/>
  <c r="C1672" i="1"/>
  <c r="C1673" i="1"/>
  <c r="H1673" i="1" s="1"/>
  <c r="G1673" i="1"/>
  <c r="C1675" i="1"/>
  <c r="H1675" i="1" s="1"/>
  <c r="G1675" i="1"/>
  <c r="C1676" i="1"/>
  <c r="C1677" i="1"/>
  <c r="H1677" i="1" s="1"/>
  <c r="G1677" i="1"/>
  <c r="C1678" i="1"/>
  <c r="G1678" i="1"/>
  <c r="H1678" i="1"/>
  <c r="C1679" i="1"/>
  <c r="G1679" i="1"/>
  <c r="H1679" i="1"/>
  <c r="C1680" i="1"/>
  <c r="C1682" i="1"/>
  <c r="G1682" i="1"/>
  <c r="H1682" i="1"/>
  <c r="C1683" i="1"/>
  <c r="G1683" i="1"/>
  <c r="H1683" i="1"/>
  <c r="C1684" i="1"/>
  <c r="C1685" i="1"/>
  <c r="H1685" i="1" s="1"/>
  <c r="G1685" i="1"/>
  <c r="C1686" i="1"/>
  <c r="G1686" i="1"/>
  <c r="H1686" i="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E330" i="9" s="1"/>
  <c r="B330" i="9" s="1"/>
  <c r="F330" i="9"/>
  <c r="H329" i="9"/>
  <c r="G329" i="9"/>
  <c r="E329" i="9" s="1"/>
  <c r="F329" i="9"/>
  <c r="H328" i="9"/>
  <c r="G328" i="9"/>
  <c r="E328" i="9" s="1"/>
  <c r="B328" i="9" s="1"/>
  <c r="F328" i="9"/>
  <c r="H327" i="9"/>
  <c r="E327" i="9" s="1"/>
  <c r="B327" i="9" s="1"/>
  <c r="G327" i="9"/>
  <c r="F327" i="9"/>
  <c r="H326" i="9"/>
  <c r="G326" i="9"/>
  <c r="F326" i="9"/>
  <c r="H325" i="9"/>
  <c r="G325" i="9"/>
  <c r="E325" i="9" s="1"/>
  <c r="F325" i="9"/>
  <c r="H324" i="9"/>
  <c r="G324" i="9"/>
  <c r="E324" i="9" s="1"/>
  <c r="B324" i="9" s="1"/>
  <c r="F324" i="9"/>
  <c r="H323" i="9"/>
  <c r="E323" i="9" s="1"/>
  <c r="B323" i="9" s="1"/>
  <c r="G323" i="9"/>
  <c r="F323" i="9"/>
  <c r="H322" i="9"/>
  <c r="G322" i="9"/>
  <c r="F322" i="9"/>
  <c r="H321" i="9"/>
  <c r="G321" i="9"/>
  <c r="E321" i="9" s="1"/>
  <c r="F321" i="9"/>
  <c r="H320" i="9"/>
  <c r="G320" i="9"/>
  <c r="E320" i="9" s="1"/>
  <c r="B320" i="9" s="1"/>
  <c r="F320" i="9"/>
  <c r="H319" i="9"/>
  <c r="E319" i="9" s="1"/>
  <c r="B319" i="9" s="1"/>
  <c r="G319" i="9"/>
  <c r="F319" i="9"/>
  <c r="H318" i="9"/>
  <c r="G318" i="9"/>
  <c r="E318" i="9" s="1"/>
  <c r="B318" i="9" s="1"/>
  <c r="F318" i="9"/>
  <c r="H317" i="9"/>
  <c r="G317" i="9"/>
  <c r="E317" i="9" s="1"/>
  <c r="F317" i="9"/>
  <c r="F316" i="9"/>
  <c r="F315" i="9"/>
  <c r="G314" i="9"/>
  <c r="E314" i="9" s="1"/>
  <c r="B314" i="9" s="1"/>
  <c r="F314" i="9"/>
  <c r="H313" i="9"/>
  <c r="G313" i="9"/>
  <c r="E313" i="9" s="1"/>
  <c r="B313" i="9" s="1"/>
  <c r="F313" i="9"/>
  <c r="H312" i="9"/>
  <c r="G312" i="9"/>
  <c r="F312" i="9"/>
  <c r="H311" i="9"/>
  <c r="E311" i="9" s="1"/>
  <c r="B311" i="9" s="1"/>
  <c r="G311" i="9"/>
  <c r="F311" i="9"/>
  <c r="G310" i="9"/>
  <c r="F310" i="9"/>
  <c r="F309" i="9"/>
  <c r="F308" i="9"/>
  <c r="H307" i="9"/>
  <c r="G307" i="9"/>
  <c r="E307" i="9" s="1"/>
  <c r="B307" i="9" s="1"/>
  <c r="F307" i="9"/>
  <c r="F306" i="9"/>
  <c r="H305" i="9"/>
  <c r="E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L288" i="9"/>
  <c r="E288" i="9"/>
  <c r="B288" i="9"/>
  <c r="M287" i="9"/>
  <c r="L287" i="9"/>
  <c r="F287" i="9" s="1"/>
  <c r="E287" i="9"/>
  <c r="B287" i="9" s="1"/>
  <c r="M286" i="9"/>
  <c r="L286" i="9"/>
  <c r="F286" i="9"/>
  <c r="E286" i="9"/>
  <c r="M285" i="9"/>
  <c r="L285" i="9"/>
  <c r="F285" i="9" s="1"/>
  <c r="E285" i="9"/>
  <c r="M284" i="9"/>
  <c r="L284" i="9"/>
  <c r="F284" i="9" s="1"/>
  <c r="B284" i="9" s="1"/>
  <c r="E284" i="9"/>
  <c r="M283" i="9"/>
  <c r="L283" i="9"/>
  <c r="F283" i="9" s="1"/>
  <c r="B283" i="9" s="1"/>
  <c r="E283" i="9"/>
  <c r="M282" i="9"/>
  <c r="F282" i="9" s="1"/>
  <c r="L282" i="9"/>
  <c r="E282" i="9"/>
  <c r="B282" i="9"/>
  <c r="M281" i="9"/>
  <c r="L281" i="9"/>
  <c r="F281" i="9"/>
  <c r="E281" i="9"/>
  <c r="B281" i="9" s="1"/>
  <c r="M280" i="9"/>
  <c r="F280" i="9" s="1"/>
  <c r="L280" i="9"/>
  <c r="E280" i="9"/>
  <c r="B280" i="9"/>
  <c r="M279" i="9"/>
  <c r="L279" i="9"/>
  <c r="F279" i="9" s="1"/>
  <c r="E279" i="9"/>
  <c r="B279" i="9" s="1"/>
  <c r="M278" i="9"/>
  <c r="L278" i="9"/>
  <c r="F278" i="9"/>
  <c r="E278" i="9"/>
  <c r="M277" i="9"/>
  <c r="L277" i="9"/>
  <c r="F277" i="9"/>
  <c r="E277" i="9"/>
  <c r="M276" i="9"/>
  <c r="L276" i="9"/>
  <c r="F276" i="9"/>
  <c r="B276" i="9" s="1"/>
  <c r="E276" i="9"/>
  <c r="M275" i="9"/>
  <c r="L275" i="9"/>
  <c r="E275" i="9"/>
  <c r="M274" i="9"/>
  <c r="F274" i="9" s="1"/>
  <c r="L274" i="9"/>
  <c r="E274" i="9"/>
  <c r="B274" i="9"/>
  <c r="M273" i="9"/>
  <c r="L273" i="9"/>
  <c r="F273" i="9"/>
  <c r="E273" i="9"/>
  <c r="B273" i="9" s="1"/>
  <c r="M272" i="9"/>
  <c r="F272" i="9" s="1"/>
  <c r="L272" i="9"/>
  <c r="E272" i="9"/>
  <c r="B272" i="9"/>
  <c r="M271" i="9"/>
  <c r="L271" i="9"/>
  <c r="F271" i="9" s="1"/>
  <c r="E271" i="9"/>
  <c r="B271" i="9"/>
  <c r="M270" i="9"/>
  <c r="L270" i="9"/>
  <c r="F270" i="9"/>
  <c r="E270" i="9"/>
  <c r="B270" i="9" s="1"/>
  <c r="M269" i="9"/>
  <c r="L269" i="9"/>
  <c r="F269" i="9" s="1"/>
  <c r="E269" i="9"/>
  <c r="M268" i="9"/>
  <c r="L268" i="9"/>
  <c r="F268" i="9" s="1"/>
  <c r="B268" i="9" s="1"/>
  <c r="E268" i="9"/>
  <c r="M267" i="9"/>
  <c r="L267" i="9"/>
  <c r="E267" i="9"/>
  <c r="M266" i="9"/>
  <c r="F266" i="9" s="1"/>
  <c r="B266" i="9" s="1"/>
  <c r="L266" i="9"/>
  <c r="E266" i="9"/>
  <c r="M265" i="9"/>
  <c r="L265" i="9"/>
  <c r="F265" i="9"/>
  <c r="E265" i="9"/>
  <c r="B265" i="9" s="1"/>
  <c r="M264" i="9"/>
  <c r="F264" i="9" s="1"/>
  <c r="B264" i="9" s="1"/>
  <c r="L264" i="9"/>
  <c r="E264" i="9"/>
  <c r="M263" i="9"/>
  <c r="L263" i="9"/>
  <c r="F263" i="9" s="1"/>
  <c r="E263" i="9"/>
  <c r="B263" i="9" s="1"/>
  <c r="M262" i="9"/>
  <c r="L262" i="9"/>
  <c r="F262" i="9"/>
  <c r="E262" i="9"/>
  <c r="M261" i="9"/>
  <c r="L261" i="9"/>
  <c r="F261" i="9" s="1"/>
  <c r="E261" i="9"/>
  <c r="M260" i="9"/>
  <c r="L260" i="9"/>
  <c r="F260" i="9" s="1"/>
  <c r="B260" i="9" s="1"/>
  <c r="E260" i="9"/>
  <c r="M259" i="9"/>
  <c r="L259" i="9"/>
  <c r="E259" i="9"/>
  <c r="M258" i="9"/>
  <c r="F258" i="9" s="1"/>
  <c r="L258" i="9"/>
  <c r="E258" i="9"/>
  <c r="B258" i="9"/>
  <c r="M257" i="9"/>
  <c r="L257" i="9"/>
  <c r="F257" i="9"/>
  <c r="E257" i="9"/>
  <c r="B257" i="9" s="1"/>
  <c r="M256" i="9"/>
  <c r="F256" i="9" s="1"/>
  <c r="L256" i="9"/>
  <c r="E256" i="9"/>
  <c r="B256" i="9"/>
  <c r="M255" i="9"/>
  <c r="L255" i="9"/>
  <c r="F255" i="9" s="1"/>
  <c r="E255" i="9"/>
  <c r="B255" i="9" s="1"/>
  <c r="M254" i="9"/>
  <c r="L254" i="9"/>
  <c r="F254" i="9"/>
  <c r="E254" i="9"/>
  <c r="M253" i="9"/>
  <c r="L253" i="9"/>
  <c r="F253" i="9" s="1"/>
  <c r="E253" i="9"/>
  <c r="M252" i="9"/>
  <c r="L252" i="9"/>
  <c r="F252" i="9" s="1"/>
  <c r="B252" i="9" s="1"/>
  <c r="E252" i="9"/>
  <c r="M251" i="9"/>
  <c r="L251" i="9"/>
  <c r="F251" i="9" s="1"/>
  <c r="B251" i="9" s="1"/>
  <c r="E251" i="9"/>
  <c r="M250" i="9"/>
  <c r="F250" i="9" s="1"/>
  <c r="L250" i="9"/>
  <c r="E250" i="9"/>
  <c r="B250" i="9"/>
  <c r="M249" i="9"/>
  <c r="L249" i="9"/>
  <c r="F249" i="9"/>
  <c r="E249" i="9"/>
  <c r="B249" i="9" s="1"/>
  <c r="M248" i="9"/>
  <c r="F248" i="9" s="1"/>
  <c r="L248" i="9"/>
  <c r="E248" i="9"/>
  <c r="B248" i="9"/>
  <c r="M247" i="9"/>
  <c r="L247" i="9"/>
  <c r="F247" i="9" s="1"/>
  <c r="E247" i="9"/>
  <c r="B247" i="9" s="1"/>
  <c r="M246" i="9"/>
  <c r="L246" i="9"/>
  <c r="F246" i="9"/>
  <c r="E246" i="9"/>
  <c r="M245" i="9"/>
  <c r="L245" i="9"/>
  <c r="F245" i="9"/>
  <c r="E245" i="9"/>
  <c r="M244" i="9"/>
  <c r="L244" i="9"/>
  <c r="F244" i="9"/>
  <c r="B244" i="9" s="1"/>
  <c r="E244" i="9"/>
  <c r="M243" i="9"/>
  <c r="L243" i="9"/>
  <c r="E243" i="9"/>
  <c r="M242" i="9"/>
  <c r="F242" i="9" s="1"/>
  <c r="L242" i="9"/>
  <c r="E242" i="9"/>
  <c r="B242" i="9"/>
  <c r="M241" i="9"/>
  <c r="L241" i="9"/>
  <c r="F241" i="9"/>
  <c r="E241" i="9"/>
  <c r="B241" i="9" s="1"/>
  <c r="M240" i="9"/>
  <c r="L240" i="9"/>
  <c r="F240" i="9"/>
  <c r="E240" i="9"/>
  <c r="M239" i="9"/>
  <c r="L239" i="9"/>
  <c r="F239" i="9"/>
  <c r="B239" i="9" s="1"/>
  <c r="E239" i="9"/>
  <c r="M238" i="9"/>
  <c r="L238" i="9"/>
  <c r="E238" i="9"/>
  <c r="M237" i="9"/>
  <c r="F237" i="9" s="1"/>
  <c r="L237" i="9"/>
  <c r="E237" i="9"/>
  <c r="B237" i="9" s="1"/>
  <c r="M236" i="9"/>
  <c r="L236" i="9"/>
  <c r="F236" i="9"/>
  <c r="E236" i="9"/>
  <c r="M235" i="9"/>
  <c r="L235" i="9"/>
  <c r="F235" i="9"/>
  <c r="B235" i="9" s="1"/>
  <c r="E235" i="9"/>
  <c r="M234" i="9"/>
  <c r="L234" i="9"/>
  <c r="E234" i="9"/>
  <c r="M233" i="9"/>
  <c r="F233" i="9" s="1"/>
  <c r="L233" i="9"/>
  <c r="E233" i="9"/>
  <c r="B233" i="9" s="1"/>
  <c r="M232" i="9"/>
  <c r="L232" i="9"/>
  <c r="F232" i="9"/>
  <c r="E232" i="9"/>
  <c r="M231" i="9"/>
  <c r="L231" i="9"/>
  <c r="F231" i="9"/>
  <c r="B231" i="9" s="1"/>
  <c r="E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F173" i="9"/>
  <c r="E173" i="9"/>
  <c r="B173" i="9" s="1"/>
  <c r="H172" i="9"/>
  <c r="G172" i="9"/>
  <c r="F172" i="9"/>
  <c r="H171" i="9"/>
  <c r="G171" i="9"/>
  <c r="F171" i="9"/>
  <c r="E171" i="9"/>
  <c r="B171" i="9" s="1"/>
  <c r="H170" i="9"/>
  <c r="G170" i="9"/>
  <c r="F170" i="9"/>
  <c r="E170" i="9"/>
  <c r="H169" i="9"/>
  <c r="G169" i="9"/>
  <c r="E169" i="9" s="1"/>
  <c r="B169" i="9" s="1"/>
  <c r="F169" i="9"/>
  <c r="H168" i="9"/>
  <c r="G168" i="9"/>
  <c r="E168" i="9" s="1"/>
  <c r="F168" i="9"/>
  <c r="H167" i="9"/>
  <c r="G167" i="9"/>
  <c r="E167" i="9" s="1"/>
  <c r="B167" i="9" s="1"/>
  <c r="F167" i="9"/>
  <c r="H166" i="9"/>
  <c r="E166" i="9" s="1"/>
  <c r="B166" i="9" s="1"/>
  <c r="G166" i="9"/>
  <c r="F166" i="9"/>
  <c r="H165" i="9"/>
  <c r="G165" i="9"/>
  <c r="F165" i="9"/>
  <c r="E165" i="9"/>
  <c r="B165" i="9" s="1"/>
  <c r="H164" i="9"/>
  <c r="E164" i="9" s="1"/>
  <c r="B164" i="9" s="1"/>
  <c r="G164" i="9"/>
  <c r="F164" i="9"/>
  <c r="H163" i="9"/>
  <c r="G163" i="9"/>
  <c r="F163" i="9"/>
  <c r="E163" i="9"/>
  <c r="B163" i="9" s="1"/>
  <c r="H162" i="9"/>
  <c r="G162" i="9"/>
  <c r="E162" i="9" s="1"/>
  <c r="F162" i="9"/>
  <c r="H161" i="9"/>
  <c r="G161" i="9"/>
  <c r="E161" i="9" s="1"/>
  <c r="B161" i="9" s="1"/>
  <c r="F161" i="9"/>
  <c r="H160" i="9"/>
  <c r="E160" i="9" s="1"/>
  <c r="G160" i="9"/>
  <c r="F160" i="9"/>
  <c r="B160" i="9"/>
  <c r="H159" i="9"/>
  <c r="G159" i="9"/>
  <c r="F159" i="9"/>
  <c r="E159" i="9"/>
  <c r="B159" i="9" s="1"/>
  <c r="H158" i="9"/>
  <c r="G158" i="9"/>
  <c r="E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c r="H34" i="9"/>
  <c r="G34" i="9"/>
  <c r="F34" i="9"/>
  <c r="E34" i="9"/>
  <c r="B34" i="9" s="1"/>
  <c r="H33" i="9"/>
  <c r="G33" i="9"/>
  <c r="F33" i="9"/>
  <c r="H32" i="9"/>
  <c r="E32" i="9" s="1"/>
  <c r="B32" i="9" s="1"/>
  <c r="G32" i="9"/>
  <c r="F32" i="9"/>
  <c r="H31" i="9"/>
  <c r="G31" i="9"/>
  <c r="F31" i="9"/>
  <c r="E31" i="9"/>
  <c r="B31" i="9" s="1"/>
  <c r="H30" i="9"/>
  <c r="G30" i="9"/>
  <c r="E30" i="9" s="1"/>
  <c r="F30" i="9"/>
  <c r="H29" i="9"/>
  <c r="G29" i="9"/>
  <c r="E29" i="9" s="1"/>
  <c r="B29" i="9" s="1"/>
  <c r="F29" i="9"/>
  <c r="H28" i="9"/>
  <c r="G28" i="9"/>
  <c r="E28" i="9" s="1"/>
  <c r="B28" i="9" s="1"/>
  <c r="F28" i="9"/>
  <c r="H27" i="9"/>
  <c r="E27" i="9" s="1"/>
  <c r="G27" i="9"/>
  <c r="F27" i="9"/>
  <c r="B27" i="9"/>
  <c r="H26" i="9"/>
  <c r="G26" i="9"/>
  <c r="F26" i="9"/>
  <c r="E26" i="9"/>
  <c r="B26" i="9" s="1"/>
  <c r="H25" i="9"/>
  <c r="G25" i="9"/>
  <c r="F25" i="9"/>
  <c r="F24" i="9"/>
  <c r="I10" i="9"/>
  <c r="F4" i="9"/>
  <c r="O3" i="9"/>
  <c r="I3" i="9"/>
  <c r="H3" i="9"/>
  <c r="G3" i="9"/>
  <c r="D104" i="8"/>
  <c r="C1681" i="1" s="1"/>
  <c r="D97" i="8"/>
  <c r="C1674" i="1" s="1"/>
  <c r="D92" i="8"/>
  <c r="C1669" i="1" s="1"/>
  <c r="D87" i="8"/>
  <c r="D82" i="8"/>
  <c r="C1659" i="1" s="1"/>
  <c r="D77" i="8"/>
  <c r="C1654" i="1" s="1"/>
  <c r="D72" i="8"/>
  <c r="C1649" i="1" s="1"/>
  <c r="D67" i="8"/>
  <c r="C1644" i="1" s="1"/>
  <c r="D62" i="8"/>
  <c r="C1639" i="1" s="1"/>
  <c r="D57" i="8"/>
  <c r="C1634" i="1" s="1"/>
  <c r="D52" i="8"/>
  <c r="D46" i="8"/>
  <c r="C1623" i="1" s="1"/>
  <c r="G1623" i="1" s="1"/>
  <c r="D37" i="8"/>
  <c r="C1614" i="1" s="1"/>
  <c r="D27" i="8"/>
  <c r="C1604" i="1" s="1"/>
  <c r="D25" i="8"/>
  <c r="C1602" i="1" s="1"/>
  <c r="D18" i="8"/>
  <c r="C1595" i="1" s="1"/>
  <c r="D8" i="8"/>
  <c r="E44" i="7"/>
  <c r="D1577" i="1" s="1"/>
  <c r="D44" i="7"/>
  <c r="C1577" i="1" s="1"/>
  <c r="E39" i="7"/>
  <c r="D39" i="7"/>
  <c r="C1572" i="1" s="1"/>
  <c r="E30" i="7"/>
  <c r="D1563" i="1" s="1"/>
  <c r="G1563" i="1" s="1"/>
  <c r="D30" i="7"/>
  <c r="C1563" i="1" s="1"/>
  <c r="E23" i="7"/>
  <c r="D1556" i="1" s="1"/>
  <c r="D23" i="7"/>
  <c r="E14" i="7"/>
  <c r="D1547" i="1" s="1"/>
  <c r="D14" i="7"/>
  <c r="C1547" i="1" s="1"/>
  <c r="E7" i="7"/>
  <c r="D7" i="7"/>
  <c r="C1540" i="1" s="1"/>
  <c r="D6" i="7"/>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90" i="6"/>
  <c r="F89" i="6"/>
  <c r="D89" i="6"/>
  <c r="C1485"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E177" i="5"/>
  <c r="D1181"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c r="E88" i="5"/>
  <c r="D1093" i="1"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23" i="1"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1" i="1" s="1"/>
  <c r="D607" i="4"/>
  <c r="F606" i="4"/>
  <c r="F605" i="4"/>
  <c r="F604" i="4"/>
  <c r="F603" i="4"/>
  <c r="E603" i="4"/>
  <c r="D603" i="4"/>
  <c r="F602" i="4"/>
  <c r="F601" i="4"/>
  <c r="F600" i="4"/>
  <c r="F599" i="4"/>
  <c r="F598" i="4"/>
  <c r="E598" i="4"/>
  <c r="D598" i="4"/>
  <c r="G205" i="9" s="1"/>
  <c r="E205" i="9" s="1"/>
  <c r="B205" i="9" s="1"/>
  <c r="D597" i="4"/>
  <c r="F597" i="4" s="1"/>
  <c r="F596" i="4"/>
  <c r="F595" i="4"/>
  <c r="F594" i="4"/>
  <c r="E594" i="4"/>
  <c r="D588" i="1" s="1"/>
  <c r="D594" i="4"/>
  <c r="F593" i="4"/>
  <c r="F592" i="4"/>
  <c r="F591" i="4"/>
  <c r="E591" i="4"/>
  <c r="D591" i="4"/>
  <c r="F590" i="4"/>
  <c r="F589" i="4"/>
  <c r="E589" i="4"/>
  <c r="D589" i="4"/>
  <c r="F588" i="4"/>
  <c r="F587" i="4"/>
  <c r="F586" i="4"/>
  <c r="E585" i="4"/>
  <c r="D585" i="4"/>
  <c r="F585" i="4" s="1"/>
  <c r="F583" i="4"/>
  <c r="F582" i="4"/>
  <c r="E581" i="4"/>
  <c r="D575" i="1" s="1"/>
  <c r="D581" i="4"/>
  <c r="F581" i="4" s="1"/>
  <c r="F580" i="4"/>
  <c r="F579" i="4"/>
  <c r="F578" i="4"/>
  <c r="E578" i="4"/>
  <c r="E571" i="4" s="1"/>
  <c r="D565" i="1" s="1"/>
  <c r="D578" i="4"/>
  <c r="F577" i="4"/>
  <c r="F576" i="4"/>
  <c r="F575" i="4"/>
  <c r="E575" i="4"/>
  <c r="D575" i="4"/>
  <c r="F574" i="4"/>
  <c r="F573" i="4"/>
  <c r="E572" i="4"/>
  <c r="D572" i="4"/>
  <c r="D571" i="4" s="1"/>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85" i="1" s="1"/>
  <c r="F490" i="4"/>
  <c r="F489" i="4"/>
  <c r="F488" i="4"/>
  <c r="E488" i="4"/>
  <c r="D488" i="4"/>
  <c r="F487" i="4"/>
  <c r="F486" i="4"/>
  <c r="F485" i="4"/>
  <c r="E485" i="4"/>
  <c r="D485" i="4"/>
  <c r="F484" i="4"/>
  <c r="F483" i="4"/>
  <c r="F482" i="4"/>
  <c r="F481" i="4"/>
  <c r="F480" i="4"/>
  <c r="E480" i="4"/>
  <c r="D480" i="4"/>
  <c r="E479" i="4"/>
  <c r="D479" i="4"/>
  <c r="F479" i="4" s="1"/>
  <c r="F478" i="4"/>
  <c r="F477" i="4"/>
  <c r="F476" i="4"/>
  <c r="E476" i="4"/>
  <c r="D470" i="1" s="1"/>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G203" i="9" s="1"/>
  <c r="E203" i="9" s="1"/>
  <c r="B203" i="9" s="1"/>
  <c r="E431" i="4"/>
  <c r="F428" i="4"/>
  <c r="E428" i="4"/>
  <c r="D428" i="4"/>
  <c r="F427" i="4"/>
  <c r="E427" i="4"/>
  <c r="D422" i="1" s="1"/>
  <c r="D427" i="4"/>
  <c r="E426" i="4"/>
  <c r="D426" i="4"/>
  <c r="F426" i="4" s="1"/>
  <c r="F421" i="4"/>
  <c r="F420" i="4"/>
  <c r="F419" i="4"/>
  <c r="F416" i="4"/>
  <c r="F415" i="4"/>
  <c r="F414" i="4"/>
  <c r="F413" i="4"/>
  <c r="F412" i="4"/>
  <c r="E412" i="4"/>
  <c r="D407" i="1" s="1"/>
  <c r="D412" i="4"/>
  <c r="F411" i="4"/>
  <c r="F410" i="4"/>
  <c r="E410" i="4"/>
  <c r="D405" i="1" s="1"/>
  <c r="D410" i="4"/>
  <c r="F409" i="4"/>
  <c r="F408" i="4"/>
  <c r="F407" i="4"/>
  <c r="E407" i="4"/>
  <c r="D407" i="4"/>
  <c r="F406" i="4"/>
  <c r="E406" i="4"/>
  <c r="D401" i="1" s="1"/>
  <c r="D406" i="4"/>
  <c r="F405" i="4"/>
  <c r="F404" i="4"/>
  <c r="F403" i="4"/>
  <c r="F402" i="4"/>
  <c r="E401" i="4"/>
  <c r="D401" i="4"/>
  <c r="F401" i="4" s="1"/>
  <c r="F400" i="4"/>
  <c r="F399" i="4"/>
  <c r="F398"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69" i="1" s="1"/>
  <c r="D374" i="4"/>
  <c r="D373" i="4"/>
  <c r="F372" i="4"/>
  <c r="F371" i="4"/>
  <c r="F370" i="4"/>
  <c r="F369" i="4"/>
  <c r="F368" i="4"/>
  <c r="F367" i="4"/>
  <c r="F366" i="4"/>
  <c r="E366" i="4"/>
  <c r="E361" i="4" s="1"/>
  <c r="D366" i="4"/>
  <c r="F365" i="4"/>
  <c r="F364" i="4"/>
  <c r="F363" i="4"/>
  <c r="E362" i="4"/>
  <c r="D362" i="4"/>
  <c r="F362" i="4" s="1"/>
  <c r="F359" i="4"/>
  <c r="F358" i="4"/>
  <c r="E358" i="4"/>
  <c r="D353" i="1" s="1"/>
  <c r="D358" i="4"/>
  <c r="F357" i="4"/>
  <c r="F356" i="4"/>
  <c r="F355" i="4"/>
  <c r="E355" i="4"/>
  <c r="D355" i="4"/>
  <c r="F354" i="4"/>
  <c r="E354" i="4"/>
  <c r="D349" i="1" s="1"/>
  <c r="D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17" i="1" s="1"/>
  <c r="D322" i="4"/>
  <c r="D321" i="4"/>
  <c r="F321" i="4" s="1"/>
  <c r="F320" i="4"/>
  <c r="F319" i="4"/>
  <c r="F318" i="4"/>
  <c r="F317" i="4"/>
  <c r="F316" i="4"/>
  <c r="F315" i="4"/>
  <c r="F314" i="4"/>
  <c r="E314" i="4"/>
  <c r="D309" i="1" s="1"/>
  <c r="D314" i="4"/>
  <c r="F313" i="4"/>
  <c r="F312" i="4"/>
  <c r="F311" i="4"/>
  <c r="E310" i="4"/>
  <c r="E309" i="4" s="1"/>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4" i="4" s="1"/>
  <c r="F272" i="4"/>
  <c r="F271" i="4"/>
  <c r="F270" i="4"/>
  <c r="F269" i="4"/>
  <c r="E269" i="4"/>
  <c r="D265" i="1" s="1"/>
  <c r="D269" i="4"/>
  <c r="F268" i="4"/>
  <c r="F267" i="4"/>
  <c r="F266" i="4"/>
  <c r="F265" i="4"/>
  <c r="F264" i="4"/>
  <c r="F263" i="4"/>
  <c r="E263" i="4"/>
  <c r="D259"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3" i="1" s="1"/>
  <c r="D237" i="4"/>
  <c r="F236" i="4"/>
  <c r="F235" i="4"/>
  <c r="F234" i="4"/>
  <c r="E234" i="4"/>
  <c r="D234" i="4"/>
  <c r="F233" i="4"/>
  <c r="F232" i="4"/>
  <c r="E231" i="4"/>
  <c r="E230" i="4" s="1"/>
  <c r="D226" i="1" s="1"/>
  <c r="D231" i="4"/>
  <c r="F231" i="4" s="1"/>
  <c r="F229" i="4"/>
  <c r="F228" i="4"/>
  <c r="F227" i="4"/>
  <c r="F226" i="4"/>
  <c r="F225" i="4"/>
  <c r="E225" i="4"/>
  <c r="D221" i="1"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F194" i="4"/>
  <c r="E194" i="4"/>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D141" i="4"/>
  <c r="F141" i="4" s="1"/>
  <c r="E140" i="4"/>
  <c r="F139" i="4"/>
  <c r="F138" i="4"/>
  <c r="F137" i="4"/>
  <c r="F136" i="4"/>
  <c r="E135" i="4"/>
  <c r="D131" i="1" s="1"/>
  <c r="D135" i="4"/>
  <c r="D134" i="4"/>
  <c r="F133" i="4"/>
  <c r="F132" i="4"/>
  <c r="F131" i="4"/>
  <c r="F130" i="4"/>
  <c r="E129" i="4"/>
  <c r="D129" i="4"/>
  <c r="F129" i="4" s="1"/>
  <c r="F128" i="4"/>
  <c r="F127" i="4"/>
  <c r="E126" i="4"/>
  <c r="E125" i="4" s="1"/>
  <c r="D121" i="1" s="1"/>
  <c r="D126" i="4"/>
  <c r="F126"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3" i="4" s="1"/>
  <c r="F81" i="4"/>
  <c r="F80" i="4"/>
  <c r="F79" i="4"/>
  <c r="F78" i="4"/>
  <c r="F77" i="4"/>
  <c r="E77" i="4"/>
  <c r="D73" i="1"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G192" i="9" s="1"/>
  <c r="E192" i="9" s="1"/>
  <c r="B192" i="9"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E22" i="7" l="1"/>
  <c r="J1557" i="1"/>
  <c r="E36" i="9"/>
  <c r="B36" i="9" s="1"/>
  <c r="E312" i="9"/>
  <c r="B312" i="9" s="1"/>
  <c r="E37" i="9"/>
  <c r="B37" i="9" s="1"/>
  <c r="E322" i="9"/>
  <c r="B322" i="9" s="1"/>
  <c r="E326" i="9"/>
  <c r="B326" i="9" s="1"/>
  <c r="D3" i="1"/>
  <c r="H39" i="1"/>
  <c r="G39" i="1"/>
  <c r="H293" i="1"/>
  <c r="G293" i="1"/>
  <c r="G309" i="1"/>
  <c r="H309" i="1"/>
  <c r="H341" i="1"/>
  <c r="G341" i="1"/>
  <c r="D356" i="1"/>
  <c r="H393" i="1"/>
  <c r="G393" i="1"/>
  <c r="H575" i="1"/>
  <c r="G575" i="1"/>
  <c r="H1125" i="1"/>
  <c r="G1125" i="1"/>
  <c r="C1152" i="1"/>
  <c r="F147" i="5"/>
  <c r="G1446" i="1"/>
  <c r="H1446" i="1"/>
  <c r="D149" i="1"/>
  <c r="G185" i="1"/>
  <c r="H185" i="1"/>
  <c r="C217" i="1"/>
  <c r="F221" i="4"/>
  <c r="H601" i="1"/>
  <c r="G601" i="1"/>
  <c r="D1431" i="1"/>
  <c r="I28" i="3"/>
  <c r="G13" i="1"/>
  <c r="H13" i="1"/>
  <c r="H19" i="1"/>
  <c r="G19" i="1"/>
  <c r="H25" i="1"/>
  <c r="G25" i="1"/>
  <c r="H131" i="1"/>
  <c r="G131" i="1"/>
  <c r="H259" i="1"/>
  <c r="G259" i="1"/>
  <c r="G265" i="1"/>
  <c r="H265" i="1"/>
  <c r="H317" i="1"/>
  <c r="G317" i="1"/>
  <c r="H369" i="1"/>
  <c r="G369" i="1"/>
  <c r="G470" i="1"/>
  <c r="H470" i="1"/>
  <c r="H588" i="1"/>
  <c r="G588" i="1"/>
  <c r="H1093" i="1"/>
  <c r="G1093" i="1"/>
  <c r="G1409" i="1"/>
  <c r="H1409" i="1"/>
  <c r="G73" i="1"/>
  <c r="H73" i="1"/>
  <c r="H199" i="1"/>
  <c r="G199" i="1"/>
  <c r="H221" i="1"/>
  <c r="G221" i="1"/>
  <c r="G233" i="1"/>
  <c r="H233" i="1"/>
  <c r="D304" i="1"/>
  <c r="G349" i="1"/>
  <c r="H349" i="1"/>
  <c r="H353" i="1"/>
  <c r="G353" i="1"/>
  <c r="H401" i="1"/>
  <c r="G401" i="1"/>
  <c r="H405" i="1"/>
  <c r="G405" i="1"/>
  <c r="G407" i="1"/>
  <c r="H407" i="1"/>
  <c r="G422" i="1"/>
  <c r="H422" i="1"/>
  <c r="H516" i="1"/>
  <c r="G516" i="1"/>
  <c r="H556" i="1"/>
  <c r="G556" i="1"/>
  <c r="E7" i="5"/>
  <c r="H1057" i="1"/>
  <c r="G1057" i="1"/>
  <c r="H1260" i="1"/>
  <c r="G1260" i="1"/>
  <c r="G1478" i="1"/>
  <c r="H1478" i="1"/>
  <c r="H316" i="9"/>
  <c r="H315" i="9"/>
  <c r="G337" i="9"/>
  <c r="E337" i="9" s="1"/>
  <c r="B337" i="9" s="1"/>
  <c r="F197" i="5"/>
  <c r="D1572" i="1"/>
  <c r="E38" i="7"/>
  <c r="G1595" i="1"/>
  <c r="H1595" i="1"/>
  <c r="G1634" i="1"/>
  <c r="H1634" i="1"/>
  <c r="G1654" i="1"/>
  <c r="H1654" i="1"/>
  <c r="G1674" i="1"/>
  <c r="H1674" i="1"/>
  <c r="G296" i="9"/>
  <c r="E296" i="9" s="1"/>
  <c r="B296" i="9" s="1"/>
  <c r="G199" i="9"/>
  <c r="E199" i="9" s="1"/>
  <c r="B199" i="9" s="1"/>
  <c r="G191" i="9"/>
  <c r="E191" i="9" s="1"/>
  <c r="B191" i="9" s="1"/>
  <c r="G187" i="9"/>
  <c r="E187" i="9" s="1"/>
  <c r="B187" i="9" s="1"/>
  <c r="G183" i="9"/>
  <c r="E183" i="9" s="1"/>
  <c r="B183" i="9" s="1"/>
  <c r="G1680" i="1"/>
  <c r="H1680" i="1"/>
  <c r="E221" i="4"/>
  <c r="D217" i="1" s="1"/>
  <c r="I24" i="3"/>
  <c r="D7" i="4"/>
  <c r="D49" i="4"/>
  <c r="D125" i="4"/>
  <c r="E134" i="4"/>
  <c r="D130" i="1" s="1"/>
  <c r="F135" i="4"/>
  <c r="D153" i="4"/>
  <c r="E202" i="4"/>
  <c r="D198" i="1" s="1"/>
  <c r="E262" i="4"/>
  <c r="D258" i="1" s="1"/>
  <c r="D273" i="4"/>
  <c r="E321" i="4"/>
  <c r="D316" i="1" s="1"/>
  <c r="E373" i="4"/>
  <c r="D368" i="1" s="1"/>
  <c r="G195" i="9"/>
  <c r="E195" i="9" s="1"/>
  <c r="B195" i="9" s="1"/>
  <c r="D536" i="4"/>
  <c r="E597" i="4"/>
  <c r="D591" i="1" s="1"/>
  <c r="D648" i="4"/>
  <c r="E119" i="5"/>
  <c r="D1124" i="1" s="1"/>
  <c r="F256" i="5"/>
  <c r="D1511" i="1"/>
  <c r="E114" i="6"/>
  <c r="C1514" i="1"/>
  <c r="F118" i="6"/>
  <c r="H1577" i="1"/>
  <c r="G1577" i="1"/>
  <c r="G1602" i="1"/>
  <c r="H1602" i="1"/>
  <c r="H156" i="9"/>
  <c r="G188" i="9"/>
  <c r="E188" i="9" s="1"/>
  <c r="B188" i="9" s="1"/>
  <c r="G196" i="9"/>
  <c r="E196" i="9" s="1"/>
  <c r="B196" i="9" s="1"/>
  <c r="C4" i="1"/>
  <c r="C32" i="1"/>
  <c r="C46" i="1"/>
  <c r="C54" i="1"/>
  <c r="C64" i="1"/>
  <c r="C94" i="1"/>
  <c r="C108" i="1"/>
  <c r="C122" i="1"/>
  <c r="C130" i="1"/>
  <c r="C150" i="1"/>
  <c r="C156" i="1"/>
  <c r="C166" i="1"/>
  <c r="C198" i="1"/>
  <c r="C212" i="1"/>
  <c r="C242" i="1"/>
  <c r="C250" i="1"/>
  <c r="C258" i="1"/>
  <c r="C270" i="1"/>
  <c r="C316" i="1"/>
  <c r="C336" i="1"/>
  <c r="C344" i="1"/>
  <c r="C368" i="1"/>
  <c r="C388" i="1"/>
  <c r="C396" i="1"/>
  <c r="C473" i="1"/>
  <c r="C544" i="1"/>
  <c r="C565" i="1"/>
  <c r="C566" i="1"/>
  <c r="C591" i="1"/>
  <c r="C623" i="1"/>
  <c r="C624" i="1"/>
  <c r="C649" i="1"/>
  <c r="C1018" i="1"/>
  <c r="C1024" i="1"/>
  <c r="C1034" i="1"/>
  <c r="C1040" i="1"/>
  <c r="C1046" i="1"/>
  <c r="C1124" i="1"/>
  <c r="C1132" i="1"/>
  <c r="C1141" i="1"/>
  <c r="C1148" i="1"/>
  <c r="C1190" i="1"/>
  <c r="C1201" i="1"/>
  <c r="C1462" i="1"/>
  <c r="D82" i="4"/>
  <c r="D106" i="4"/>
  <c r="D140" i="4"/>
  <c r="D164" i="4"/>
  <c r="D230" i="4"/>
  <c r="D309" i="4"/>
  <c r="D361" i="4"/>
  <c r="E466" i="4"/>
  <c r="D460" i="1" s="1"/>
  <c r="F572" i="4"/>
  <c r="E584" i="4"/>
  <c r="D578" i="1" s="1"/>
  <c r="F630" i="4"/>
  <c r="E648" i="4"/>
  <c r="D642" i="1" s="1"/>
  <c r="D12" i="5"/>
  <c r="D135" i="5"/>
  <c r="D178" i="5"/>
  <c r="D251" i="5"/>
  <c r="F252" i="5"/>
  <c r="E255" i="5"/>
  <c r="D1259" i="1" s="1"/>
  <c r="E5" i="6"/>
  <c r="D35" i="6"/>
  <c r="D1540" i="1"/>
  <c r="E6" i="7"/>
  <c r="C1556" i="1"/>
  <c r="D22" i="7"/>
  <c r="D38" i="7"/>
  <c r="B30" i="9"/>
  <c r="E647" i="4"/>
  <c r="D641" i="1" s="1"/>
  <c r="D87" i="1"/>
  <c r="D361" i="1"/>
  <c r="D425" i="1"/>
  <c r="D530" i="1"/>
  <c r="D531" i="1"/>
  <c r="D1075" i="1"/>
  <c r="D1155" i="1"/>
  <c r="D1223" i="1"/>
  <c r="D431" i="4"/>
  <c r="F432" i="4"/>
  <c r="D466" i="4"/>
  <c r="F470" i="4"/>
  <c r="D491" i="4"/>
  <c r="D584" i="4"/>
  <c r="G156" i="9"/>
  <c r="E156" i="9" s="1"/>
  <c r="B156" i="9" s="1"/>
  <c r="F607" i="4"/>
  <c r="D647" i="4"/>
  <c r="D70" i="5"/>
  <c r="E147" i="5"/>
  <c r="D1152" i="1" s="1"/>
  <c r="G315" i="9"/>
  <c r="E315" i="9" s="1"/>
  <c r="B315" i="9" s="1"/>
  <c r="G316" i="9"/>
  <c r="E316" i="9" s="1"/>
  <c r="B316" i="9" s="1"/>
  <c r="F150" i="5"/>
  <c r="G339" i="9"/>
  <c r="E339" i="9" s="1"/>
  <c r="B339" i="9" s="1"/>
  <c r="F219" i="5"/>
  <c r="C1503" i="1"/>
  <c r="F107" i="6"/>
  <c r="D114" i="6"/>
  <c r="D141" i="6" s="1"/>
  <c r="C1629" i="1"/>
  <c r="D51" i="8"/>
  <c r="H1649" i="1"/>
  <c r="G1649" i="1"/>
  <c r="H1669" i="1"/>
  <c r="G1669" i="1"/>
  <c r="E157" i="9"/>
  <c r="B157" i="9" s="1"/>
  <c r="G184" i="9"/>
  <c r="E184" i="9" s="1"/>
  <c r="B184" i="9" s="1"/>
  <c r="G200" i="9"/>
  <c r="E200" i="9" s="1"/>
  <c r="B200" i="9" s="1"/>
  <c r="B232" i="9"/>
  <c r="B236" i="9"/>
  <c r="B240" i="9"/>
  <c r="B246" i="9"/>
  <c r="B278" i="9"/>
  <c r="G1672" i="1"/>
  <c r="H1672" i="1"/>
  <c r="G1664" i="1"/>
  <c r="H1664" i="1"/>
  <c r="C1486" i="1"/>
  <c r="F90" i="6"/>
  <c r="G1495" i="1"/>
  <c r="H1495" i="1"/>
  <c r="H1525" i="1"/>
  <c r="C1539" i="1"/>
  <c r="D5" i="7"/>
  <c r="J1547" i="1"/>
  <c r="G1547" i="1"/>
  <c r="H1547" i="1"/>
  <c r="B168" i="9"/>
  <c r="F298" i="9"/>
  <c r="G1640" i="1"/>
  <c r="H1640" i="1"/>
  <c r="H1548" i="1"/>
  <c r="G1548" i="1"/>
  <c r="I1548" i="1" s="1"/>
  <c r="J1548" i="1"/>
  <c r="G1545" i="1"/>
  <c r="I1545" i="1" s="1"/>
  <c r="H1545" i="1"/>
  <c r="J1545" i="1"/>
  <c r="D1486" i="1"/>
  <c r="E89" i="6"/>
  <c r="D1485" i="1" s="1"/>
  <c r="G1485" i="1" s="1"/>
  <c r="G1511" i="1"/>
  <c r="H1511" i="1"/>
  <c r="E129" i="6"/>
  <c r="D1525" i="1" s="1"/>
  <c r="G1525" i="1" s="1"/>
  <c r="H1572" i="1"/>
  <c r="G1572" i="1"/>
  <c r="C1585" i="1"/>
  <c r="D6" i="8"/>
  <c r="G1614" i="1"/>
  <c r="H1614" i="1"/>
  <c r="G1644" i="1"/>
  <c r="H1644" i="1"/>
  <c r="H310" i="9"/>
  <c r="E310" i="9" s="1"/>
  <c r="B310" i="9" s="1"/>
  <c r="G309" i="9"/>
  <c r="H308" i="9"/>
  <c r="E308" i="9" s="1"/>
  <c r="B308" i="9" s="1"/>
  <c r="G302" i="9"/>
  <c r="E302" i="9" s="1"/>
  <c r="B302" i="9" s="1"/>
  <c r="G301" i="9"/>
  <c r="E301" i="9" s="1"/>
  <c r="B301" i="9" s="1"/>
  <c r="G300" i="9"/>
  <c r="E300" i="9" s="1"/>
  <c r="B300" i="9" s="1"/>
  <c r="M228" i="9"/>
  <c r="G179" i="9"/>
  <c r="G178" i="9"/>
  <c r="E178" i="9" s="1"/>
  <c r="B178" i="9" s="1"/>
  <c r="G177" i="9"/>
  <c r="E177" i="9" s="1"/>
  <c r="B177" i="9" s="1"/>
  <c r="G176" i="9"/>
  <c r="E176" i="9" s="1"/>
  <c r="B176" i="9" s="1"/>
  <c r="G175" i="9"/>
  <c r="E175" i="9" s="1"/>
  <c r="B175" i="9" s="1"/>
  <c r="G174" i="9"/>
  <c r="E174" i="9" s="1"/>
  <c r="B174" i="9" s="1"/>
  <c r="H309" i="9"/>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202" i="9"/>
  <c r="E202" i="9" s="1"/>
  <c r="B202" i="9" s="1"/>
  <c r="G198" i="9"/>
  <c r="E198" i="9" s="1"/>
  <c r="B198" i="9" s="1"/>
  <c r="G194" i="9"/>
  <c r="E194" i="9" s="1"/>
  <c r="B194" i="9" s="1"/>
  <c r="G190" i="9"/>
  <c r="E190" i="9" s="1"/>
  <c r="B190" i="9" s="1"/>
  <c r="G186" i="9"/>
  <c r="E186" i="9" s="1"/>
  <c r="B186" i="9" s="1"/>
  <c r="G182" i="9"/>
  <c r="E182" i="9" s="1"/>
  <c r="B182" i="9" s="1"/>
  <c r="E25" i="9"/>
  <c r="B25" i="9" s="1"/>
  <c r="E33" i="9"/>
  <c r="B33" i="9" s="1"/>
  <c r="B158" i="9"/>
  <c r="B162" i="9"/>
  <c r="B170" i="9"/>
  <c r="F259" i="9"/>
  <c r="B259" i="9" s="1"/>
  <c r="G1668" i="1"/>
  <c r="H1668" i="1"/>
  <c r="G1656" i="1"/>
  <c r="H1656" i="1"/>
  <c r="G1598" i="1"/>
  <c r="H1598" i="1"/>
  <c r="J1574" i="1"/>
  <c r="G1574" i="1"/>
  <c r="H1574" i="1"/>
  <c r="H1552" i="1"/>
  <c r="G1552" i="1"/>
  <c r="I1552" i="1" s="1"/>
  <c r="J1552" i="1"/>
  <c r="G1490" i="1"/>
  <c r="H1490" i="1"/>
  <c r="G1518" i="1"/>
  <c r="H1518" i="1"/>
  <c r="G1526" i="1"/>
  <c r="H1526" i="1"/>
  <c r="G1540" i="1"/>
  <c r="H1540" i="1"/>
  <c r="H1563" i="1"/>
  <c r="G1604" i="1"/>
  <c r="H1604" i="1"/>
  <c r="G1639" i="1"/>
  <c r="H1639" i="1"/>
  <c r="G1659" i="1"/>
  <c r="H1659" i="1"/>
  <c r="H1681" i="1"/>
  <c r="G1681" i="1"/>
  <c r="B228" i="9"/>
  <c r="F230" i="9"/>
  <c r="B230" i="9" s="1"/>
  <c r="F234" i="9"/>
  <c r="B234" i="9" s="1"/>
  <c r="F238" i="9"/>
  <c r="B238" i="9" s="1"/>
  <c r="F243" i="9"/>
  <c r="B243" i="9" s="1"/>
  <c r="B262" i="9"/>
  <c r="F275" i="9"/>
  <c r="B275" i="9" s="1"/>
  <c r="B317" i="9"/>
  <c r="B321" i="9"/>
  <c r="B325" i="9"/>
  <c r="B329" i="9"/>
  <c r="B333" i="9"/>
  <c r="G1684" i="1"/>
  <c r="H1684" i="1"/>
  <c r="G1676" i="1"/>
  <c r="H1676" i="1"/>
  <c r="H1623" i="1"/>
  <c r="H1609" i="1"/>
  <c r="G1609" i="1"/>
  <c r="E172" i="9"/>
  <c r="B172" i="9" s="1"/>
  <c r="B254" i="9"/>
  <c r="F267" i="9"/>
  <c r="B267" i="9" s="1"/>
  <c r="B286" i="9"/>
  <c r="B305" i="9"/>
  <c r="H1617" i="1"/>
  <c r="G1617" i="1"/>
  <c r="G1596" i="1"/>
  <c r="H1596" i="1"/>
  <c r="H1580" i="1"/>
  <c r="G1580" i="1"/>
  <c r="J1580" i="1"/>
  <c r="G1660" i="1"/>
  <c r="H1660" i="1"/>
  <c r="G1620" i="1"/>
  <c r="H1620" i="1"/>
  <c r="G1612" i="1"/>
  <c r="H1612" i="1"/>
  <c r="I1561" i="1"/>
  <c r="I1557" i="1"/>
  <c r="B245" i="9"/>
  <c r="B253" i="9"/>
  <c r="B261" i="9"/>
  <c r="B269" i="9"/>
  <c r="B277" i="9"/>
  <c r="B285" i="9"/>
  <c r="G1652" i="1"/>
  <c r="H1652" i="1"/>
  <c r="G1648" i="1"/>
  <c r="H1648" i="1"/>
  <c r="G1636" i="1"/>
  <c r="H1636" i="1"/>
  <c r="G1606" i="1"/>
  <c r="H1606" i="1"/>
  <c r="H1601" i="1"/>
  <c r="G1601" i="1"/>
  <c r="J1570" i="1"/>
  <c r="G1570" i="1"/>
  <c r="I1570" i="1" s="1"/>
  <c r="H1570" i="1"/>
  <c r="J1566" i="1"/>
  <c r="G1566" i="1"/>
  <c r="H1566" i="1"/>
  <c r="H1560" i="1"/>
  <c r="G1560" i="1"/>
  <c r="I1560" i="1" s="1"/>
  <c r="I1553" i="1"/>
  <c r="I1549" i="1"/>
  <c r="G1546" i="1"/>
  <c r="H1546" i="1"/>
  <c r="G1542" i="1"/>
  <c r="H1542" i="1"/>
  <c r="H1573" i="1"/>
  <c r="H1569" i="1"/>
  <c r="H1565" i="1"/>
  <c r="I1543" i="1"/>
  <c r="H1579" i="1"/>
  <c r="H1578" i="1"/>
  <c r="I1578" i="1" s="1"/>
  <c r="H1562" i="1"/>
  <c r="I1562" i="1" s="1"/>
  <c r="H1559" i="1"/>
  <c r="H1558" i="1"/>
  <c r="I1558" i="1" s="1"/>
  <c r="H1554" i="1"/>
  <c r="I1554" i="1" s="1"/>
  <c r="H1551" i="1"/>
  <c r="H1550" i="1"/>
  <c r="I1550" i="1" s="1"/>
  <c r="G1544" i="1"/>
  <c r="I1544" i="1" s="1"/>
  <c r="G1579" i="1"/>
  <c r="I1579" i="1" s="1"/>
  <c r="H1576" i="1"/>
  <c r="I1576" i="1" s="1"/>
  <c r="H1575" i="1"/>
  <c r="I1575" i="1" s="1"/>
  <c r="G1573" i="1"/>
  <c r="I1573" i="1" s="1"/>
  <c r="G1569" i="1"/>
  <c r="I1569" i="1" s="1"/>
  <c r="H1568" i="1"/>
  <c r="I1568" i="1" s="1"/>
  <c r="H1567" i="1"/>
  <c r="I1567" i="1" s="1"/>
  <c r="G1565" i="1"/>
  <c r="I1565" i="1" s="1"/>
  <c r="H1564" i="1"/>
  <c r="I1564" i="1" s="1"/>
  <c r="G1559" i="1"/>
  <c r="G1551" i="1"/>
  <c r="I1551" i="1" s="1"/>
  <c r="I1541" i="1"/>
  <c r="D1555" i="1" l="1"/>
  <c r="I34" i="3"/>
  <c r="C1537" i="1"/>
  <c r="H31" i="3"/>
  <c r="I1559" i="1"/>
  <c r="I1542" i="1"/>
  <c r="I1580" i="1"/>
  <c r="E179" i="9"/>
  <c r="B179" i="9" s="1"/>
  <c r="C1583" i="1"/>
  <c r="D44" i="8"/>
  <c r="G1486" i="1"/>
  <c r="H1486" i="1"/>
  <c r="F70" i="5"/>
  <c r="C1075" i="1"/>
  <c r="D69" i="5"/>
  <c r="F584" i="4"/>
  <c r="C578" i="1"/>
  <c r="H361" i="1"/>
  <c r="G361" i="1"/>
  <c r="G1556" i="1"/>
  <c r="H1556" i="1"/>
  <c r="E141" i="6"/>
  <c r="D1401" i="1"/>
  <c r="I27" i="3"/>
  <c r="G336" i="9"/>
  <c r="E336" i="9" s="1"/>
  <c r="B336" i="9" s="1"/>
  <c r="F178" i="5"/>
  <c r="D177" i="5"/>
  <c r="C1182" i="1"/>
  <c r="F164" i="4"/>
  <c r="C160" i="1"/>
  <c r="G1462" i="1"/>
  <c r="H1462" i="1"/>
  <c r="G1141" i="1"/>
  <c r="H1141" i="1"/>
  <c r="H1040" i="1"/>
  <c r="G1040" i="1"/>
  <c r="H649" i="1"/>
  <c r="G649" i="1"/>
  <c r="H566" i="1"/>
  <c r="G566" i="1"/>
  <c r="H396" i="1"/>
  <c r="G396" i="1"/>
  <c r="H336" i="1"/>
  <c r="G336" i="1"/>
  <c r="G250" i="1"/>
  <c r="H250" i="1"/>
  <c r="H166" i="1"/>
  <c r="G166" i="1"/>
  <c r="H122" i="1"/>
  <c r="G122" i="1"/>
  <c r="H54" i="1"/>
  <c r="G54" i="1"/>
  <c r="G1514" i="1"/>
  <c r="H1514" i="1"/>
  <c r="F255" i="5"/>
  <c r="D535" i="4"/>
  <c r="F536" i="4"/>
  <c r="C530" i="1"/>
  <c r="F273" i="4"/>
  <c r="C269" i="1"/>
  <c r="F7" i="4"/>
  <c r="D6" i="4"/>
  <c r="C3" i="1"/>
  <c r="D1571" i="1"/>
  <c r="I35" i="3"/>
  <c r="E308" i="4"/>
  <c r="E251" i="5"/>
  <c r="E535" i="4"/>
  <c r="H1585" i="1"/>
  <c r="G1585" i="1"/>
  <c r="C1538" i="1"/>
  <c r="H33" i="3"/>
  <c r="C1628" i="1"/>
  <c r="D45" i="8"/>
  <c r="G1503" i="1"/>
  <c r="H1503" i="1"/>
  <c r="G348" i="9"/>
  <c r="E348" i="9" s="1"/>
  <c r="F647" i="4"/>
  <c r="C641" i="1"/>
  <c r="F491" i="4"/>
  <c r="C485" i="1"/>
  <c r="F431" i="4"/>
  <c r="C425" i="1"/>
  <c r="D430" i="4"/>
  <c r="H531" i="1"/>
  <c r="G531" i="1"/>
  <c r="G87" i="1"/>
  <c r="H87" i="1"/>
  <c r="D1539" i="1"/>
  <c r="G1539" i="1" s="1"/>
  <c r="E5" i="7"/>
  <c r="H1259" i="1"/>
  <c r="G1259" i="1"/>
  <c r="D360" i="4"/>
  <c r="C356" i="1"/>
  <c r="F361" i="4"/>
  <c r="C136" i="1"/>
  <c r="F140" i="4"/>
  <c r="H1201" i="1"/>
  <c r="G1201" i="1"/>
  <c r="H1132" i="1"/>
  <c r="G1132" i="1"/>
  <c r="H1034" i="1"/>
  <c r="G1034" i="1"/>
  <c r="H624" i="1"/>
  <c r="G624" i="1"/>
  <c r="H565" i="1"/>
  <c r="G565" i="1"/>
  <c r="H388" i="1"/>
  <c r="G388" i="1"/>
  <c r="H316" i="1"/>
  <c r="G316" i="1"/>
  <c r="H242" i="1"/>
  <c r="G242" i="1"/>
  <c r="G156" i="1"/>
  <c r="H156" i="1"/>
  <c r="H108" i="1"/>
  <c r="G108" i="1"/>
  <c r="H46" i="1"/>
  <c r="G46" i="1"/>
  <c r="D1510" i="1"/>
  <c r="I30" i="3"/>
  <c r="B207" i="9"/>
  <c r="I1546" i="1"/>
  <c r="I1566" i="1"/>
  <c r="I1574" i="1"/>
  <c r="E309" i="9"/>
  <c r="B309" i="9" s="1"/>
  <c r="H1629" i="1"/>
  <c r="G1629" i="1"/>
  <c r="H1485" i="1"/>
  <c r="H1223" i="1"/>
  <c r="G1223" i="1"/>
  <c r="C1571" i="1"/>
  <c r="H35" i="3"/>
  <c r="F135" i="5"/>
  <c r="C1140" i="1"/>
  <c r="D308" i="4"/>
  <c r="F309" i="4"/>
  <c r="C304" i="1"/>
  <c r="C102" i="1"/>
  <c r="F106" i="4"/>
  <c r="H1190" i="1"/>
  <c r="G1190" i="1"/>
  <c r="H1124" i="1"/>
  <c r="G1124" i="1"/>
  <c r="H1024" i="1"/>
  <c r="G1024" i="1"/>
  <c r="H623" i="1"/>
  <c r="G623" i="1"/>
  <c r="H544" i="1"/>
  <c r="G544" i="1"/>
  <c r="H368" i="1"/>
  <c r="G368" i="1"/>
  <c r="H270" i="1"/>
  <c r="G270" i="1"/>
  <c r="G212" i="1"/>
  <c r="H212" i="1"/>
  <c r="G150" i="1"/>
  <c r="H150" i="1"/>
  <c r="H94" i="1"/>
  <c r="G94" i="1"/>
  <c r="G32" i="1"/>
  <c r="H32" i="1"/>
  <c r="F648" i="4"/>
  <c r="C642" i="1"/>
  <c r="F125" i="4"/>
  <c r="C121" i="1"/>
  <c r="E69" i="5"/>
  <c r="H217" i="1"/>
  <c r="G217" i="1"/>
  <c r="F373" i="4"/>
  <c r="C1510" i="1"/>
  <c r="F114" i="6"/>
  <c r="H30" i="3"/>
  <c r="F466" i="4"/>
  <c r="C460" i="1"/>
  <c r="G1155" i="1"/>
  <c r="H1155" i="1"/>
  <c r="C1555" i="1"/>
  <c r="H34" i="3"/>
  <c r="F35" i="6"/>
  <c r="C1431" i="1"/>
  <c r="H28" i="3"/>
  <c r="F251" i="5"/>
  <c r="C1255" i="1"/>
  <c r="H25" i="3"/>
  <c r="F12" i="5"/>
  <c r="C1017" i="1"/>
  <c r="D7" i="5"/>
  <c r="C226" i="1"/>
  <c r="F230" i="4"/>
  <c r="C78" i="1"/>
  <c r="F82" i="4"/>
  <c r="H1148" i="1"/>
  <c r="G1148" i="1"/>
  <c r="G1046" i="1"/>
  <c r="H1046" i="1"/>
  <c r="H1018" i="1"/>
  <c r="G1018" i="1"/>
  <c r="H591" i="1"/>
  <c r="G591" i="1"/>
  <c r="H473" i="1"/>
  <c r="G473" i="1"/>
  <c r="H344" i="1"/>
  <c r="G344" i="1"/>
  <c r="H258" i="1"/>
  <c r="G258" i="1"/>
  <c r="H198" i="1"/>
  <c r="G198" i="1"/>
  <c r="H130" i="1"/>
  <c r="G130" i="1"/>
  <c r="H64" i="1"/>
  <c r="G64" i="1"/>
  <c r="G4" i="1"/>
  <c r="H4" i="1"/>
  <c r="G24" i="9"/>
  <c r="E24" i="9" s="1"/>
  <c r="F153" i="4"/>
  <c r="H24" i="9"/>
  <c r="D152" i="4"/>
  <c r="C149" i="1"/>
  <c r="F49" i="4"/>
  <c r="C45" i="1"/>
  <c r="E430" i="4"/>
  <c r="D1012" i="1"/>
  <c r="I22" i="3"/>
  <c r="E6" i="5"/>
  <c r="F202" i="4"/>
  <c r="E152" i="4"/>
  <c r="H1152" i="1"/>
  <c r="G1152" i="1"/>
  <c r="E360" i="4"/>
  <c r="F134" i="4"/>
  <c r="E6" i="4"/>
  <c r="D2" i="1" l="1"/>
  <c r="E422" i="4"/>
  <c r="I17" i="3"/>
  <c r="F7" i="5"/>
  <c r="D6" i="5"/>
  <c r="C1012" i="1"/>
  <c r="H22" i="3"/>
  <c r="G642" i="1"/>
  <c r="H642" i="1"/>
  <c r="D417" i="4"/>
  <c r="C303" i="1"/>
  <c r="F308" i="4"/>
  <c r="H1571" i="1"/>
  <c r="G1571" i="1"/>
  <c r="G356" i="1"/>
  <c r="H356" i="1"/>
  <c r="D1538" i="1"/>
  <c r="H1538" i="1" s="1"/>
  <c r="I33" i="3"/>
  <c r="C1622" i="1"/>
  <c r="H11" i="3" s="1"/>
  <c r="I40" i="3"/>
  <c r="G1538" i="1"/>
  <c r="D1255" i="1"/>
  <c r="H1255" i="1" s="1"/>
  <c r="I25" i="3"/>
  <c r="E176" i="5"/>
  <c r="D1180" i="1" s="1"/>
  <c r="H3" i="1"/>
  <c r="G3" i="1"/>
  <c r="C1181" i="1"/>
  <c r="F177" i="5"/>
  <c r="D176" i="5"/>
  <c r="H24" i="3"/>
  <c r="G1401" i="1"/>
  <c r="H1401" i="1"/>
  <c r="F69" i="5"/>
  <c r="C1074" i="1"/>
  <c r="H23" i="3"/>
  <c r="B24" i="9"/>
  <c r="G78" i="1"/>
  <c r="H78" i="1"/>
  <c r="H460" i="1"/>
  <c r="G460" i="1"/>
  <c r="G1510" i="1"/>
  <c r="H1510" i="1"/>
  <c r="D1074" i="1"/>
  <c r="I23" i="3"/>
  <c r="G102" i="1"/>
  <c r="H102" i="1"/>
  <c r="H1140" i="1"/>
  <c r="G1140" i="1"/>
  <c r="C355" i="1"/>
  <c r="D418" i="4"/>
  <c r="F360" i="4"/>
  <c r="H485" i="1"/>
  <c r="G485" i="1"/>
  <c r="E347" i="9"/>
  <c r="B348" i="9"/>
  <c r="G1628" i="1"/>
  <c r="H1628" i="1"/>
  <c r="E417" i="4"/>
  <c r="D412" i="1" s="1"/>
  <c r="D303" i="1"/>
  <c r="D422" i="4"/>
  <c r="C2" i="1"/>
  <c r="F6" i="4"/>
  <c r="H17" i="3"/>
  <c r="H530" i="1"/>
  <c r="G530" i="1"/>
  <c r="H160" i="1"/>
  <c r="G160" i="1"/>
  <c r="D1537" i="1"/>
  <c r="H9" i="3" s="1"/>
  <c r="I31" i="3"/>
  <c r="H1075" i="1"/>
  <c r="G1075" i="1"/>
  <c r="C1621" i="1"/>
  <c r="K1481" i="9"/>
  <c r="G344" i="9"/>
  <c r="E344" i="9" s="1"/>
  <c r="B344" i="9" s="1"/>
  <c r="I39" i="3"/>
  <c r="H19" i="9"/>
  <c r="E19" i="9" s="1"/>
  <c r="B19" i="9" s="1"/>
  <c r="F141" i="6"/>
  <c r="D148" i="1"/>
  <c r="E299" i="4"/>
  <c r="I18" i="3"/>
  <c r="G149" i="1"/>
  <c r="H149" i="1"/>
  <c r="G1017" i="1"/>
  <c r="H1017" i="1"/>
  <c r="D355" i="1"/>
  <c r="E418" i="4"/>
  <c r="D413" i="1" s="1"/>
  <c r="D424" i="1"/>
  <c r="E639" i="4"/>
  <c r="D633" i="1" s="1"/>
  <c r="C148" i="1"/>
  <c r="D299" i="4"/>
  <c r="D300" i="4" s="1"/>
  <c r="F152" i="4"/>
  <c r="H18" i="3"/>
  <c r="H1555" i="1"/>
  <c r="G1555" i="1"/>
  <c r="H121" i="1"/>
  <c r="G121" i="1"/>
  <c r="G304" i="1"/>
  <c r="H304" i="1"/>
  <c r="H1539" i="1"/>
  <c r="H136" i="1"/>
  <c r="G136" i="1"/>
  <c r="D639" i="4"/>
  <c r="F430" i="4"/>
  <c r="C424" i="1"/>
  <c r="H578" i="1"/>
  <c r="G578" i="1"/>
  <c r="G343" i="9"/>
  <c r="E343" i="9" s="1"/>
  <c r="G1537" i="1"/>
  <c r="H1537" i="1"/>
  <c r="H299" i="9"/>
  <c r="D1011" i="1"/>
  <c r="H45" i="1"/>
  <c r="G45" i="1"/>
  <c r="H226" i="1"/>
  <c r="G226" i="1"/>
  <c r="G1431" i="1"/>
  <c r="H1431" i="1"/>
  <c r="H425" i="1"/>
  <c r="G425" i="1"/>
  <c r="H641" i="1"/>
  <c r="G641" i="1"/>
  <c r="G346" i="9"/>
  <c r="E346" i="9" s="1"/>
  <c r="D529" i="1"/>
  <c r="E640" i="4"/>
  <c r="D634" i="1" s="1"/>
  <c r="H269" i="1"/>
  <c r="G269" i="1"/>
  <c r="C529" i="1"/>
  <c r="F535" i="4"/>
  <c r="D640" i="4"/>
  <c r="H1182" i="1"/>
  <c r="G1182" i="1"/>
  <c r="G1583" i="1"/>
  <c r="H1583" i="1"/>
  <c r="K3" i="9" l="1"/>
  <c r="I9" i="3"/>
  <c r="C296" i="1"/>
  <c r="H1621" i="1"/>
  <c r="G1621" i="1"/>
  <c r="F418" i="4"/>
  <c r="C413" i="1"/>
  <c r="N3" i="9"/>
  <c r="H424" i="1"/>
  <c r="G424" i="1"/>
  <c r="H529" i="1"/>
  <c r="G529" i="1"/>
  <c r="E342" i="9"/>
  <c r="I11" i="3" s="1"/>
  <c r="B343" i="9"/>
  <c r="E423" i="4"/>
  <c r="D295" i="1"/>
  <c r="E301" i="4"/>
  <c r="D297" i="1" s="1"/>
  <c r="D643" i="4"/>
  <c r="C417" i="1"/>
  <c r="F422" i="4"/>
  <c r="H355" i="1"/>
  <c r="G355" i="1"/>
  <c r="H1074" i="1"/>
  <c r="G1074" i="1"/>
  <c r="G1181" i="1"/>
  <c r="H1181" i="1"/>
  <c r="G1012" i="1"/>
  <c r="H1012" i="1"/>
  <c r="E300" i="4"/>
  <c r="D296" i="1" s="1"/>
  <c r="F639" i="4"/>
  <c r="C633" i="1"/>
  <c r="D301" i="4"/>
  <c r="F299" i="4"/>
  <c r="D423" i="4"/>
  <c r="D424" i="4" s="1"/>
  <c r="C295" i="1"/>
  <c r="G1622" i="1"/>
  <c r="H1622" i="1"/>
  <c r="G303" i="1"/>
  <c r="H303" i="1"/>
  <c r="G1255" i="1"/>
  <c r="G306" i="9"/>
  <c r="E306" i="9" s="1"/>
  <c r="B306" i="9" s="1"/>
  <c r="F6" i="5"/>
  <c r="G299" i="9"/>
  <c r="E299" i="9" s="1"/>
  <c r="C1011" i="1"/>
  <c r="E643" i="4"/>
  <c r="D417" i="1"/>
  <c r="E424" i="4"/>
  <c r="D419" i="1" s="1"/>
  <c r="B346" i="9"/>
  <c r="E345" i="9"/>
  <c r="I10" i="3" s="1"/>
  <c r="F640" i="4"/>
  <c r="C634" i="1"/>
  <c r="H148" i="1"/>
  <c r="G148" i="1"/>
  <c r="G2" i="1"/>
  <c r="H2" i="1"/>
  <c r="F176" i="5"/>
  <c r="C1180" i="1"/>
  <c r="F417" i="4"/>
  <c r="C412" i="1"/>
  <c r="F424" i="4" l="1"/>
  <c r="C419" i="1"/>
  <c r="B299" i="9"/>
  <c r="H1180" i="1"/>
  <c r="G1180" i="1"/>
  <c r="D637" i="1"/>
  <c r="H412" i="1"/>
  <c r="G412" i="1"/>
  <c r="H1011" i="1"/>
  <c r="H8" i="3"/>
  <c r="G1011" i="1"/>
  <c r="H413" i="1"/>
  <c r="G413" i="1"/>
  <c r="G296" i="1"/>
  <c r="H296" i="1"/>
  <c r="H634" i="1"/>
  <c r="G634" i="1"/>
  <c r="C297" i="1"/>
  <c r="F301" i="4"/>
  <c r="F300" i="4"/>
  <c r="H295" i="1"/>
  <c r="G295" i="1"/>
  <c r="H633" i="1"/>
  <c r="G633" i="1"/>
  <c r="G417" i="1"/>
  <c r="H417" i="1"/>
  <c r="G20" i="9"/>
  <c r="D425" i="4"/>
  <c r="D644" i="4"/>
  <c r="C418" i="1"/>
  <c r="F423" i="4"/>
  <c r="D645" i="4"/>
  <c r="F643" i="4"/>
  <c r="C637" i="1"/>
  <c r="E425" i="4"/>
  <c r="D420" i="1" s="1"/>
  <c r="H20" i="9"/>
  <c r="D418" i="1"/>
  <c r="E644" i="4"/>
  <c r="C639" i="1" l="1"/>
  <c r="F645" i="4"/>
  <c r="E646" i="4"/>
  <c r="D638" i="1"/>
  <c r="H637" i="1"/>
  <c r="G637" i="1"/>
  <c r="H418" i="1"/>
  <c r="G418" i="1"/>
  <c r="G297" i="1"/>
  <c r="H297" i="1"/>
  <c r="F644" i="4"/>
  <c r="C638" i="1"/>
  <c r="D646" i="4"/>
  <c r="E645" i="4"/>
  <c r="C420" i="1"/>
  <c r="F425" i="4"/>
  <c r="E20" i="9"/>
  <c r="B20" i="9" s="1"/>
  <c r="G419" i="1"/>
  <c r="H419" i="1"/>
  <c r="M3" i="9"/>
  <c r="E650" i="4" l="1"/>
  <c r="D640" i="1"/>
  <c r="H334" i="9"/>
  <c r="G334" i="9"/>
  <c r="E334" i="9" s="1"/>
  <c r="D650" i="4"/>
  <c r="F646" i="4"/>
  <c r="C640" i="1"/>
  <c r="H639" i="1"/>
  <c r="G639" i="1"/>
  <c r="D639" i="1"/>
  <c r="E649" i="4"/>
  <c r="H638" i="1"/>
  <c r="G638" i="1"/>
  <c r="G420" i="1"/>
  <c r="H420" i="1"/>
  <c r="D649" i="4"/>
  <c r="C643" i="1" l="1"/>
  <c r="F649" i="4"/>
  <c r="H19" i="3"/>
  <c r="G297" i="9"/>
  <c r="E297" i="9" s="1"/>
  <c r="B297" i="9" s="1"/>
  <c r="B334" i="9"/>
  <c r="E298" i="9"/>
  <c r="I8" i="3" s="1"/>
  <c r="H7" i="3"/>
  <c r="D643" i="1"/>
  <c r="I19" i="3"/>
  <c r="G640" i="1"/>
  <c r="H640" i="1"/>
  <c r="F650" i="4"/>
  <c r="C644" i="1"/>
  <c r="H20" i="3"/>
  <c r="D644" i="1"/>
  <c r="I20" i="3"/>
  <c r="J3" i="9" l="1"/>
  <c r="H644" i="1"/>
  <c r="G644" i="1"/>
  <c r="H643" i="1"/>
  <c r="G643" i="1"/>
  <c r="G295" i="9" l="1"/>
  <c r="E295" i="9" s="1"/>
  <c r="L293" i="9"/>
  <c r="F293" i="9" s="1"/>
  <c r="H295" i="9"/>
  <c r="H18" i="9"/>
  <c r="H21" i="9"/>
  <c r="I17" i="9"/>
  <c r="M16" i="9"/>
  <c r="H22" i="9"/>
  <c r="G21" i="9"/>
  <c r="E21" i="9" s="1"/>
  <c r="B21" i="9" s="1"/>
  <c r="G18" i="9"/>
  <c r="E18" i="9" s="1"/>
  <c r="B18" i="9" s="1"/>
  <c r="H17" i="9"/>
  <c r="L16" i="9"/>
  <c r="F16" i="9" s="1"/>
  <c r="M15" i="9"/>
  <c r="J13" i="9"/>
  <c r="I12" i="9"/>
  <c r="I11" i="9"/>
  <c r="K5" i="9"/>
  <c r="G22" i="9"/>
  <c r="E22" i="9" s="1"/>
  <c r="B22" i="9" s="1"/>
  <c r="G17" i="9"/>
  <c r="L15" i="9"/>
  <c r="F15" i="9" s="1"/>
  <c r="F14" i="9" s="1"/>
  <c r="K9" i="9"/>
  <c r="J7" i="9"/>
  <c r="J5" i="9"/>
  <c r="H15" i="9"/>
  <c r="K10" i="9"/>
  <c r="K6" i="9"/>
  <c r="G16" i="9"/>
  <c r="K8" i="9"/>
  <c r="J6" i="9"/>
  <c r="I13" i="9"/>
  <c r="J8" i="9"/>
  <c r="I7" i="9"/>
  <c r="J11" i="9"/>
  <c r="H16" i="9"/>
  <c r="J12" i="9"/>
  <c r="K7" i="9"/>
  <c r="I8" i="9"/>
  <c r="K12" i="9"/>
  <c r="J17" i="9"/>
  <c r="K11" i="9"/>
  <c r="I5" i="9"/>
  <c r="J9" i="9"/>
  <c r="K13" i="9"/>
  <c r="I9" i="9"/>
  <c r="E9" i="9" s="1"/>
  <c r="B9" i="9" s="1"/>
  <c r="I6" i="9"/>
  <c r="E6" i="9" s="1"/>
  <c r="B6" i="9" s="1"/>
  <c r="J10" i="9"/>
  <c r="E10" i="9" s="1"/>
  <c r="B10" i="9" s="1"/>
  <c r="G15" i="9"/>
  <c r="E15" i="9" s="1"/>
  <c r="E5" i="9" l="1"/>
  <c r="E8" i="9"/>
  <c r="B8" i="9" s="1"/>
  <c r="E7" i="9"/>
  <c r="B7" i="9" s="1"/>
  <c r="E11" i="9"/>
  <c r="B11" i="9" s="1"/>
  <c r="E14" i="9"/>
  <c r="I13" i="3" s="1"/>
  <c r="B15" i="9"/>
  <c r="E16" i="9"/>
  <c r="B16" i="9" s="1"/>
  <c r="E17" i="9"/>
  <c r="B17" i="9" s="1"/>
  <c r="E12" i="9"/>
  <c r="B12" i="9" s="1"/>
  <c r="E13" i="9"/>
  <c r="B13" i="9" s="1"/>
  <c r="B293" i="9"/>
  <c r="F23" i="9"/>
  <c r="F3" i="9" s="1"/>
  <c r="B5" i="9"/>
  <c r="B295" i="9"/>
  <c r="E23" i="9"/>
  <c r="I7" i="3" s="1"/>
  <c r="E4" i="9" l="1"/>
  <c r="E3" i="9" s="1"/>
</calcChain>
</file>

<file path=xl/sharedStrings.xml><?xml version="1.0" encoding="utf-8"?>
<sst xmlns="http://schemas.openxmlformats.org/spreadsheetml/2006/main" count="5572" uniqueCount="3701">
  <si>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</si>
  <si>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</si>
  <si>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</si>
  <si>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</si>
  <si>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</si>
  <si>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</si>
  <si>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</si>
  <si>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</si>
  <si>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</si>
  <si>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</si>
  <si>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</si>
  <si>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</si>
  <si>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</si>
  <si>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</si>
  <si>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</si>
  <si>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</si>
  <si>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</si>
  <si>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</si>
  <si>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</si>
  <si>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</si>
  <si>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</si>
  <si>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</si>
  <si>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</si>
  <si>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</si>
  <si>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</si>
  <si>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</si>
  <si>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</si>
  <si>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</si>
  <si>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</si>
  <si>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</si>
  <si>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BIOGRAD NA MORU</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</si>
  <si>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</si>
  <si>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</si>
  <si>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</si>
  <si>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</si>
  <si>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</si>
  <si>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</si>
  <si>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</si>
  <si>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</si>
  <si>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</si>
  <si>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</si>
  <si>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</si>
  <si>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</si>
  <si>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</si>
  <si>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</si>
  <si>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</si>
  <si>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</si>
  <si>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</si>
  <si>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</si>
  <si>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</si>
  <si>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</si>
  <si>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</si>
  <si>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</si>
  <si>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</si>
  <si>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</si>
  <si>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</si>
  <si>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</si>
  <si>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</si>
  <si>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42936 - GRADSKA KNJIŽNICA BIOGRAD NA MORU</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</si>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</sst>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211204.16</v>
      </c>
      <c r="D2" s="14">
        <f>'PR-RAS'!E6</f>
        <v>242289.82</v>
      </c>
      <c r="E2" s="14">
        <v>0</v>
      </c>
      <c r="F2" s="14">
        <v>0</v>
      </c>
      <c r="G2" s="15">
        <f t="shared" ref="G2:G65" si="0">(B2/1000)*(C2*1+D2*2)</f>
        <v>695.78380000000004</v>
      </c>
      <c r="H2" s="15">
        <f t="shared" ref="H2:H65" si="1">ABS(C2-ROUND(C2,0))+ABS(D2-ROUND(D2,0))</f>
        <v>0.33999999999650754</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13200</v>
      </c>
      <c r="D45" s="9">
        <f>'PR-RAS'!E49</f>
        <v>18400</v>
      </c>
      <c r="E45" s="9">
        <v>0</v>
      </c>
      <c r="F45" s="9">
        <v>0</v>
      </c>
      <c r="G45" s="10">
        <f t="shared" si="0"/>
        <v>2200</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13200</v>
      </c>
      <c r="D64" s="9">
        <f>'PR-RAS'!E68</f>
        <v>18400</v>
      </c>
      <c r="E64" s="9">
        <v>0</v>
      </c>
      <c r="F64" s="9">
        <v>0</v>
      </c>
      <c r="G64" s="10">
        <f t="shared" si="0"/>
        <v>3150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700</v>
      </c>
      <c r="D65" s="9">
        <f>'PR-RAS'!E69</f>
        <v>800</v>
      </c>
      <c r="E65" s="9">
        <v>0</v>
      </c>
      <c r="F65" s="9">
        <v>0</v>
      </c>
      <c r="G65" s="10">
        <f t="shared" si="0"/>
        <v>147.20000000000002</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12500</v>
      </c>
      <c r="D66" s="9">
        <f>'PR-RAS'!E70</f>
        <v>17600</v>
      </c>
      <c r="E66" s="9">
        <v>0</v>
      </c>
      <c r="F66" s="9">
        <v>0</v>
      </c>
      <c r="G66" s="10">
        <f t="shared" ref="G66:G129" si="2">(B66/1000)*(C66*1+D66*2)</f>
        <v>3100.5</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0.23</v>
      </c>
      <c r="D78" s="9">
        <f>'PR-RAS'!E82</f>
        <v>0.26</v>
      </c>
      <c r="E78" s="9">
        <v>0</v>
      </c>
      <c r="F78" s="9">
        <v>0</v>
      </c>
      <c r="G78" s="10">
        <f t="shared" si="2"/>
        <v>5.7749999999999996E-2</v>
      </c>
      <c r="H78" s="10">
        <f t="shared" si="3"/>
        <v>0.49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0.23</v>
      </c>
      <c r="D79" s="9">
        <f>'PR-RAS'!E83</f>
        <v>0.26</v>
      </c>
      <c r="E79" s="9">
        <v>0</v>
      </c>
      <c r="F79" s="9">
        <v>0</v>
      </c>
      <c r="G79" s="10">
        <f t="shared" si="2"/>
        <v>5.8499999999999996E-2</v>
      </c>
      <c r="H79" s="10">
        <f t="shared" si="3"/>
        <v>0.49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0.23</v>
      </c>
      <c r="D81" s="9">
        <f>'PR-RAS'!E85</f>
        <v>0.26</v>
      </c>
      <c r="E81" s="9">
        <v>0</v>
      </c>
      <c r="F81" s="9">
        <v>0</v>
      </c>
      <c r="G81" s="10">
        <f t="shared" si="2"/>
        <v>0.06</v>
      </c>
      <c r="H81" s="10">
        <f t="shared" si="3"/>
        <v>0.49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12908.93</v>
      </c>
      <c r="D102" s="9">
        <f>'PR-RAS'!E106</f>
        <v>13339.56</v>
      </c>
      <c r="E102" s="9">
        <v>0</v>
      </c>
      <c r="F102" s="9">
        <v>0</v>
      </c>
      <c r="G102" s="10">
        <f t="shared" si="2"/>
        <v>3998.3930500000006</v>
      </c>
      <c r="H102" s="10">
        <f t="shared" si="3"/>
        <v>0.51000000000021828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12908.93</v>
      </c>
      <c r="D108" s="9">
        <f>'PR-RAS'!E112</f>
        <v>13339.56</v>
      </c>
      <c r="E108" s="9">
        <v>0</v>
      </c>
      <c r="F108" s="9">
        <v>0</v>
      </c>
      <c r="G108" s="10">
        <f t="shared" si="2"/>
        <v>4235.9213500000005</v>
      </c>
      <c r="H108" s="10">
        <f t="shared" si="3"/>
        <v>0.51000000000021828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12908.93</v>
      </c>
      <c r="D113" s="9">
        <f>'PR-RAS'!E117</f>
        <v>13339.56</v>
      </c>
      <c r="E113" s="9">
        <v>0</v>
      </c>
      <c r="F113" s="9">
        <v>0</v>
      </c>
      <c r="G113" s="10">
        <f t="shared" si="2"/>
        <v>4433.8616000000002</v>
      </c>
      <c r="H113" s="10">
        <f t="shared" si="3"/>
        <v>0.51000000000021828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185095</v>
      </c>
      <c r="D130" s="9">
        <f>'PR-RAS'!E134</f>
        <v>210550</v>
      </c>
      <c r="E130" s="9">
        <v>0</v>
      </c>
      <c r="F130" s="9">
        <v>0</v>
      </c>
      <c r="G130" s="10">
        <f t="shared" ref="G130:G193" si="4">(B130/1000)*(C130*1+D130*2)</f>
        <v>78199.154999999999</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185095</v>
      </c>
      <c r="D131" s="9">
        <f>'PR-RAS'!E135</f>
        <v>210550</v>
      </c>
      <c r="E131" s="9">
        <v>0</v>
      </c>
      <c r="F131" s="9">
        <v>0</v>
      </c>
      <c r="G131" s="10">
        <f t="shared" si="4"/>
        <v>78805.350000000006</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156920</v>
      </c>
      <c r="D132" s="9">
        <f>'PR-RAS'!E136</f>
        <v>181310</v>
      </c>
      <c r="E132" s="9">
        <v>0</v>
      </c>
      <c r="F132" s="9">
        <v>0</v>
      </c>
      <c r="G132" s="10">
        <f t="shared" si="4"/>
        <v>68059.740000000005</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28175</v>
      </c>
      <c r="D133" s="9">
        <f>'PR-RAS'!E137</f>
        <v>29240</v>
      </c>
      <c r="E133" s="9">
        <v>0</v>
      </c>
      <c r="F133" s="9">
        <v>0</v>
      </c>
      <c r="G133" s="10">
        <f t="shared" si="4"/>
        <v>11438.460000000001</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166409.68000000002</v>
      </c>
      <c r="D148" s="9">
        <f>'PR-RAS'!E152</f>
        <v>212666.35</v>
      </c>
      <c r="E148" s="9">
        <v>0</v>
      </c>
      <c r="F148" s="9">
        <v>0</v>
      </c>
      <c r="G148" s="10">
        <f t="shared" si="4"/>
        <v>86986.129860000001</v>
      </c>
      <c r="H148" s="10">
        <f t="shared" si="5"/>
        <v>0.66999999998370185</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128040.36</v>
      </c>
      <c r="D149" s="9">
        <f>'PR-RAS'!E153</f>
        <v>170192.46</v>
      </c>
      <c r="E149" s="9">
        <v>0</v>
      </c>
      <c r="F149" s="9">
        <v>0</v>
      </c>
      <c r="G149" s="10">
        <f t="shared" si="4"/>
        <v>69326.941439999995</v>
      </c>
      <c r="H149" s="10">
        <f t="shared" si="5"/>
        <v>0.819999999992433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99481.279999999999</v>
      </c>
      <c r="D150" s="9">
        <f>'PR-RAS'!E154</f>
        <v>135441.04999999999</v>
      </c>
      <c r="E150" s="9">
        <v>0</v>
      </c>
      <c r="F150" s="9">
        <v>0</v>
      </c>
      <c r="G150" s="10">
        <f t="shared" si="4"/>
        <v>55184.143619999995</v>
      </c>
      <c r="H150" s="10">
        <f t="shared" si="5"/>
        <v>0.32999999998719431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99481.279999999999</v>
      </c>
      <c r="D151" s="9">
        <f>'PR-RAS'!E155</f>
        <v>135441.04999999999</v>
      </c>
      <c r="E151" s="9">
        <v>0</v>
      </c>
      <c r="F151" s="9">
        <v>0</v>
      </c>
      <c r="G151" s="10">
        <f t="shared" si="4"/>
        <v>55554.506999999998</v>
      </c>
      <c r="H151" s="10">
        <f t="shared" si="5"/>
        <v>0.32999999998719431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12144.63</v>
      </c>
      <c r="D155" s="9">
        <f>'PR-RAS'!E159</f>
        <v>12403.59</v>
      </c>
      <c r="E155" s="9">
        <v>0</v>
      </c>
      <c r="F155" s="9">
        <v>0</v>
      </c>
      <c r="G155" s="10">
        <f t="shared" si="4"/>
        <v>5690.5787399999999</v>
      </c>
      <c r="H155" s="10">
        <f t="shared" si="5"/>
        <v>0.78000000000065484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16414.45</v>
      </c>
      <c r="D156" s="9">
        <f>'PR-RAS'!E160</f>
        <v>22347.82</v>
      </c>
      <c r="E156" s="9">
        <v>0</v>
      </c>
      <c r="F156" s="9">
        <v>0</v>
      </c>
      <c r="G156" s="10">
        <f t="shared" si="4"/>
        <v>9472.0639499999997</v>
      </c>
      <c r="H156" s="10">
        <f t="shared" si="5"/>
        <v>0.63000000000101863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16414.45</v>
      </c>
      <c r="D158" s="9">
        <f>'PR-RAS'!E162</f>
        <v>22347.82</v>
      </c>
      <c r="E158" s="9">
        <v>0</v>
      </c>
      <c r="F158" s="9">
        <v>0</v>
      </c>
      <c r="G158" s="10">
        <f t="shared" si="4"/>
        <v>9594.28413</v>
      </c>
      <c r="H158" s="10">
        <f t="shared" si="5"/>
        <v>0.63000000000101863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37586.43</v>
      </c>
      <c r="D160" s="9">
        <f>'PR-RAS'!E164</f>
        <v>41627.79</v>
      </c>
      <c r="E160" s="9">
        <v>0</v>
      </c>
      <c r="F160" s="9">
        <v>0</v>
      </c>
      <c r="G160" s="10">
        <f t="shared" si="4"/>
        <v>19213.87959</v>
      </c>
      <c r="H160" s="10">
        <f t="shared" si="5"/>
        <v>0.63999999999941792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3185.38</v>
      </c>
      <c r="D161" s="9">
        <f>'PR-RAS'!E165</f>
        <v>3992.64</v>
      </c>
      <c r="E161" s="9">
        <v>0</v>
      </c>
      <c r="F161" s="9">
        <v>0</v>
      </c>
      <c r="G161" s="10">
        <f t="shared" si="4"/>
        <v>1787.3055999999999</v>
      </c>
      <c r="H161" s="10">
        <f t="shared" si="5"/>
        <v>0.74000000000023647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809</v>
      </c>
      <c r="D162" s="9">
        <f>'PR-RAS'!E166</f>
        <v>1245.5999999999999</v>
      </c>
      <c r="E162" s="9">
        <v>0</v>
      </c>
      <c r="F162" s="9">
        <v>0</v>
      </c>
      <c r="G162" s="10">
        <f t="shared" si="4"/>
        <v>531.33219999999994</v>
      </c>
      <c r="H162" s="10">
        <f t="shared" si="5"/>
        <v>0.40000000000009095</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2266.38</v>
      </c>
      <c r="D163" s="9">
        <f>'PR-RAS'!E167</f>
        <v>2252.04</v>
      </c>
      <c r="E163" s="9">
        <v>0</v>
      </c>
      <c r="F163" s="9">
        <v>0</v>
      </c>
      <c r="G163" s="10">
        <f t="shared" si="4"/>
        <v>1096.8145200000001</v>
      </c>
      <c r="H163" s="10">
        <f t="shared" si="5"/>
        <v>0.42000000000007276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110</v>
      </c>
      <c r="D164" s="9">
        <f>'PR-RAS'!E168</f>
        <v>495</v>
      </c>
      <c r="E164" s="9">
        <v>0</v>
      </c>
      <c r="F164" s="9">
        <v>0</v>
      </c>
      <c r="G164" s="10">
        <f t="shared" si="4"/>
        <v>179.3</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18890.64</v>
      </c>
      <c r="D166" s="9">
        <f>'PR-RAS'!E170</f>
        <v>18071.5</v>
      </c>
      <c r="E166" s="9">
        <v>0</v>
      </c>
      <c r="F166" s="9">
        <v>0</v>
      </c>
      <c r="G166" s="10">
        <f t="shared" si="4"/>
        <v>9080.5506000000005</v>
      </c>
      <c r="H166" s="10">
        <f t="shared" si="5"/>
        <v>0.86000000000058208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3652.78</v>
      </c>
      <c r="D167" s="9">
        <f>'PR-RAS'!E171</f>
        <v>2901.14</v>
      </c>
      <c r="E167" s="9">
        <v>0</v>
      </c>
      <c r="F167" s="9">
        <v>0</v>
      </c>
      <c r="G167" s="10">
        <f t="shared" si="4"/>
        <v>1569.5399600000001</v>
      </c>
      <c r="H167" s="10">
        <f t="shared" si="5"/>
        <v>0.35999999999967258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14918.43</v>
      </c>
      <c r="D169" s="9">
        <f>'PR-RAS'!E173</f>
        <v>14051.69</v>
      </c>
      <c r="E169" s="9">
        <v>0</v>
      </c>
      <c r="F169" s="9">
        <v>0</v>
      </c>
      <c r="G169" s="10">
        <f t="shared" si="4"/>
        <v>7227.6640800000005</v>
      </c>
      <c r="H169" s="10">
        <f t="shared" si="5"/>
        <v>0.73999999999978172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18.78</v>
      </c>
      <c r="D170" s="9">
        <f>'PR-RAS'!E174</f>
        <v>933.73</v>
      </c>
      <c r="E170" s="9">
        <v>0</v>
      </c>
      <c r="F170" s="9">
        <v>0</v>
      </c>
      <c r="G170" s="10">
        <f t="shared" si="4"/>
        <v>318.77456000000001</v>
      </c>
      <c r="H170" s="10">
        <f t="shared" si="5"/>
        <v>0.48999999999998067</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300.64999999999998</v>
      </c>
      <c r="D171" s="9">
        <f>'PR-RAS'!E175</f>
        <v>184.94</v>
      </c>
      <c r="E171" s="9">
        <v>0</v>
      </c>
      <c r="F171" s="9">
        <v>0</v>
      </c>
      <c r="G171" s="10">
        <f t="shared" si="4"/>
        <v>113.9901</v>
      </c>
      <c r="H171" s="10">
        <f t="shared" si="5"/>
        <v>0.41000000000002501</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8490.2000000000007</v>
      </c>
      <c r="D174" s="9">
        <f>'PR-RAS'!E178</f>
        <v>15519.04</v>
      </c>
      <c r="E174" s="9">
        <v>0</v>
      </c>
      <c r="F174" s="9">
        <v>0</v>
      </c>
      <c r="G174" s="10">
        <f t="shared" si="4"/>
        <v>6838.3924399999996</v>
      </c>
      <c r="H174" s="10">
        <f t="shared" si="5"/>
        <v>0.24000000000160071</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1012.06</v>
      </c>
      <c r="D175" s="9">
        <f>'PR-RAS'!E179</f>
        <v>1077.8900000000001</v>
      </c>
      <c r="E175" s="9">
        <v>0</v>
      </c>
      <c r="F175" s="9">
        <v>0</v>
      </c>
      <c r="G175" s="10">
        <f t="shared" si="4"/>
        <v>551.20416</v>
      </c>
      <c r="H175" s="10">
        <f t="shared" si="5"/>
        <v>0.16999999999984539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962.4</v>
      </c>
      <c r="D176" s="9">
        <f>'PR-RAS'!E180</f>
        <v>2435.5700000000002</v>
      </c>
      <c r="E176" s="9">
        <v>0</v>
      </c>
      <c r="F176" s="9">
        <v>0</v>
      </c>
      <c r="G176" s="10">
        <f t="shared" si="4"/>
        <v>1020.8694999999999</v>
      </c>
      <c r="H176" s="10">
        <f t="shared" si="5"/>
        <v>0.82999999999981355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628.15</v>
      </c>
      <c r="D178" s="9">
        <f>'PR-RAS'!E182</f>
        <v>792.43</v>
      </c>
      <c r="E178" s="9">
        <v>0</v>
      </c>
      <c r="F178" s="9">
        <v>0</v>
      </c>
      <c r="G178" s="10">
        <f t="shared" si="4"/>
        <v>391.70276999999993</v>
      </c>
      <c r="H178" s="10">
        <f t="shared" si="5"/>
        <v>0.57999999999992724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3812.19</v>
      </c>
      <c r="D181" s="9">
        <f>'PR-RAS'!E185</f>
        <v>7291.64</v>
      </c>
      <c r="E181" s="9">
        <v>0</v>
      </c>
      <c r="F181" s="9">
        <v>0</v>
      </c>
      <c r="G181" s="10">
        <f t="shared" si="4"/>
        <v>3311.1846</v>
      </c>
      <c r="H181" s="10">
        <f t="shared" si="5"/>
        <v>0.54999999999972715</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734.35</v>
      </c>
      <c r="D182" s="9">
        <f>'PR-RAS'!E186</f>
        <v>2540.0100000000002</v>
      </c>
      <c r="E182" s="9">
        <v>0</v>
      </c>
      <c r="F182" s="9">
        <v>0</v>
      </c>
      <c r="G182" s="10">
        <f t="shared" si="4"/>
        <v>1052.4009700000001</v>
      </c>
      <c r="H182" s="10">
        <f t="shared" si="5"/>
        <v>0.36000000000024102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1341.05</v>
      </c>
      <c r="D183" s="9">
        <f>'PR-RAS'!E187</f>
        <v>1381.5</v>
      </c>
      <c r="E183" s="9">
        <v>0</v>
      </c>
      <c r="F183" s="9">
        <v>0</v>
      </c>
      <c r="G183" s="10">
        <f t="shared" si="4"/>
        <v>746.93709999999999</v>
      </c>
      <c r="H183" s="10">
        <f t="shared" si="5"/>
        <v>0.54999999999995453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7020.21</v>
      </c>
      <c r="D190" s="9">
        <f>'PR-RAS'!E194</f>
        <v>4044.6099999999997</v>
      </c>
      <c r="E190" s="9">
        <v>0</v>
      </c>
      <c r="F190" s="9">
        <v>0</v>
      </c>
      <c r="G190" s="10">
        <f t="shared" si="4"/>
        <v>2855.6822700000002</v>
      </c>
      <c r="H190" s="10">
        <f t="shared" si="5"/>
        <v>0.6000000000003638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1845.24</v>
      </c>
      <c r="D192" s="9">
        <f>'PR-RAS'!E196</f>
        <v>2012.49</v>
      </c>
      <c r="E192" s="9">
        <v>0</v>
      </c>
      <c r="F192" s="9">
        <v>0</v>
      </c>
      <c r="G192" s="10">
        <f t="shared" si="4"/>
        <v>1121.2120200000002</v>
      </c>
      <c r="H192" s="10">
        <f t="shared" si="5"/>
        <v>0.73000000000001819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580.9</v>
      </c>
      <c r="D193" s="9">
        <f>'PR-RAS'!E197</f>
        <v>861.45</v>
      </c>
      <c r="E193" s="9">
        <v>0</v>
      </c>
      <c r="F193" s="9">
        <v>0</v>
      </c>
      <c r="G193" s="10">
        <f t="shared" si="4"/>
        <v>442.32960000000003</v>
      </c>
      <c r="H193" s="10">
        <f t="shared" si="5"/>
        <v>0.55000000000006821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734.34</v>
      </c>
      <c r="D195" s="9">
        <f>'PR-RAS'!E199</f>
        <v>495.76</v>
      </c>
      <c r="E195" s="9">
        <v>0</v>
      </c>
      <c r="F195" s="9">
        <v>0</v>
      </c>
      <c r="G195" s="10">
        <f t="shared" si="6"/>
        <v>334.81684000000001</v>
      </c>
      <c r="H195" s="10">
        <f t="shared" si="7"/>
        <v>0.58000000000004093</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3859.73</v>
      </c>
      <c r="D197" s="9">
        <f>'PR-RAS'!E201</f>
        <v>674.91</v>
      </c>
      <c r="E197" s="9">
        <v>0</v>
      </c>
      <c r="F197" s="9">
        <v>0</v>
      </c>
      <c r="G197" s="10">
        <f t="shared" si="6"/>
        <v>1021.0718000000001</v>
      </c>
      <c r="H197" s="10">
        <f t="shared" si="7"/>
        <v>0.36000000000001364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782.89</v>
      </c>
      <c r="D198" s="9">
        <f>'PR-RAS'!E202</f>
        <v>846.1</v>
      </c>
      <c r="E198" s="9">
        <v>0</v>
      </c>
      <c r="F198" s="9">
        <v>0</v>
      </c>
      <c r="G198" s="10">
        <f t="shared" si="6"/>
        <v>487.59273000000007</v>
      </c>
      <c r="H198" s="10">
        <f t="shared" si="7"/>
        <v>0.21000000000003638</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782.89</v>
      </c>
      <c r="D212" s="9">
        <f>'PR-RAS'!E216</f>
        <v>846.1</v>
      </c>
      <c r="E212" s="9">
        <v>0</v>
      </c>
      <c r="F212" s="9">
        <v>0</v>
      </c>
      <c r="G212" s="10">
        <f t="shared" si="6"/>
        <v>522.24399000000005</v>
      </c>
      <c r="H212" s="10">
        <f t="shared" si="7"/>
        <v>0.21000000000003638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782.89</v>
      </c>
      <c r="D213" s="9">
        <f>'PR-RAS'!E217</f>
        <v>846.1</v>
      </c>
      <c r="E213" s="9">
        <v>0</v>
      </c>
      <c r="F213" s="9">
        <v>0</v>
      </c>
      <c r="G213" s="10">
        <f t="shared" si="6"/>
        <v>524.71907999999996</v>
      </c>
      <c r="H213" s="10">
        <f t="shared" si="7"/>
        <v>0.21000000000003638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166409.68000000002</v>
      </c>
      <c r="D295" s="9">
        <f>'PR-RAS'!E299</f>
        <v>212666.35</v>
      </c>
      <c r="E295" s="9">
        <v>0</v>
      </c>
      <c r="F295" s="9">
        <v>0</v>
      </c>
      <c r="G295" s="10">
        <f t="shared" si="8"/>
        <v>173972.25972</v>
      </c>
      <c r="H295" s="10">
        <f t="shared" si="9"/>
        <v>0.66999999998370185</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44794.479999999981</v>
      </c>
      <c r="D296" s="9">
        <f>'PR-RAS'!E300</f>
        <v>29623.47</v>
      </c>
      <c r="E296" s="9">
        <v>0</v>
      </c>
      <c r="F296" s="9">
        <v>0</v>
      </c>
      <c r="G296" s="10">
        <f t="shared" si="8"/>
        <v>30692.218899999993</v>
      </c>
      <c r="H296" s="10">
        <f t="shared" si="9"/>
        <v>0.9499999999825377</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12271.8</v>
      </c>
      <c r="D298" s="9">
        <f>'PR-RAS'!E302</f>
        <v>11503.49</v>
      </c>
      <c r="E298" s="9">
        <v>0</v>
      </c>
      <c r="F298" s="9">
        <v>0</v>
      </c>
      <c r="G298" s="10">
        <f t="shared" si="8"/>
        <v>10477.797659999998</v>
      </c>
      <c r="H298" s="10">
        <f t="shared" si="9"/>
        <v>0.69000000000050932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45562.79</v>
      </c>
      <c r="D355" s="9">
        <f>'PR-RAS'!E360</f>
        <v>37059.879999999997</v>
      </c>
      <c r="E355" s="9">
        <v>0</v>
      </c>
      <c r="F355" s="9">
        <v>0</v>
      </c>
      <c r="G355" s="10">
        <f t="shared" si="10"/>
        <v>42367.622699999993</v>
      </c>
      <c r="H355" s="10">
        <f t="shared" si="11"/>
        <v>0.33000000000174623</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45562.79</v>
      </c>
      <c r="D368" s="9">
        <f>'PR-RAS'!E373</f>
        <v>37059.879999999997</v>
      </c>
      <c r="E368" s="9">
        <v>0</v>
      </c>
      <c r="F368" s="9">
        <v>0</v>
      </c>
      <c r="G368" s="10">
        <f t="shared" si="10"/>
        <v>43923.495849999992</v>
      </c>
      <c r="H368" s="10">
        <f t="shared" si="11"/>
        <v>0.33000000000174623</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8009.0399999999991</v>
      </c>
      <c r="D374" s="9">
        <f>'PR-RAS'!E379</f>
        <v>599</v>
      </c>
      <c r="E374" s="9">
        <v>0</v>
      </c>
      <c r="F374" s="9">
        <v>0</v>
      </c>
      <c r="G374" s="10">
        <f t="shared" si="10"/>
        <v>3434.2259199999994</v>
      </c>
      <c r="H374" s="10">
        <f t="shared" si="11"/>
        <v>3.9999999999054126E-2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775.1</v>
      </c>
      <c r="D375" s="9">
        <f>'PR-RAS'!E380</f>
        <v>599</v>
      </c>
      <c r="E375" s="9">
        <v>0</v>
      </c>
      <c r="F375" s="9">
        <v>0</v>
      </c>
      <c r="G375" s="10">
        <f t="shared" si="10"/>
        <v>737.93939999999998</v>
      </c>
      <c r="H375" s="10">
        <f t="shared" si="11"/>
        <v>0.10000000000002274</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949</v>
      </c>
      <c r="D376" s="9">
        <f>'PR-RAS'!E381</f>
        <v>0</v>
      </c>
      <c r="E376" s="9">
        <v>0</v>
      </c>
      <c r="F376" s="9">
        <v>0</v>
      </c>
      <c r="G376" s="10">
        <f t="shared" si="10"/>
        <v>355.875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6284.94</v>
      </c>
      <c r="D381" s="9">
        <f>'PR-RAS'!E386</f>
        <v>0</v>
      </c>
      <c r="E381" s="9">
        <v>0</v>
      </c>
      <c r="F381" s="9">
        <v>0</v>
      </c>
      <c r="G381" s="10">
        <f t="shared" si="10"/>
        <v>2388.2772</v>
      </c>
      <c r="H381" s="10">
        <f t="shared" si="11"/>
        <v>6.0000000000400178E-2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37553.75</v>
      </c>
      <c r="D388" s="9">
        <f>'PR-RAS'!E393</f>
        <v>36460.879999999997</v>
      </c>
      <c r="E388" s="9">
        <v>0</v>
      </c>
      <c r="F388" s="9">
        <v>0</v>
      </c>
      <c r="G388" s="10">
        <f t="shared" si="12"/>
        <v>42754.022369999999</v>
      </c>
      <c r="H388" s="10">
        <f t="shared" si="13"/>
        <v>0.37000000000261934</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37553.75</v>
      </c>
      <c r="D389" s="9">
        <f>'PR-RAS'!E394</f>
        <v>36460.879999999997</v>
      </c>
      <c r="E389" s="9">
        <v>0</v>
      </c>
      <c r="F389" s="9">
        <v>0</v>
      </c>
      <c r="G389" s="10">
        <f t="shared" si="12"/>
        <v>42864.497880000003</v>
      </c>
      <c r="H389" s="10">
        <f t="shared" si="13"/>
        <v>0.37000000000261934</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45562.79</v>
      </c>
      <c r="D413" s="9">
        <f>'PR-RAS'!E418</f>
        <v>37059.879999999997</v>
      </c>
      <c r="E413" s="9">
        <v>0</v>
      </c>
      <c r="F413" s="9">
        <v>0</v>
      </c>
      <c r="G413" s="10">
        <f t="shared" si="12"/>
        <v>49309.210599999991</v>
      </c>
      <c r="H413" s="10">
        <f t="shared" si="13"/>
        <v>0.33000000000174623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211204.16</v>
      </c>
      <c r="D417" s="9">
        <f>'PR-RAS'!E422</f>
        <v>242289.82</v>
      </c>
      <c r="E417" s="9">
        <v>0</v>
      </c>
      <c r="F417" s="9">
        <v>0</v>
      </c>
      <c r="G417" s="10">
        <f t="shared" si="12"/>
        <v>289446.06079999998</v>
      </c>
      <c r="H417" s="10">
        <f t="shared" si="13"/>
        <v>0.33999999999650754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211972.47000000003</v>
      </c>
      <c r="D418" s="9">
        <f>'PR-RAS'!E423</f>
        <v>249726.23</v>
      </c>
      <c r="E418" s="9">
        <v>0</v>
      </c>
      <c r="F418" s="9">
        <v>0</v>
      </c>
      <c r="G418" s="10">
        <f t="shared" si="12"/>
        <v>296664.19581</v>
      </c>
      <c r="H418" s="10">
        <f t="shared" si="13"/>
        <v>0.70000000004074536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768.31000000002678</v>
      </c>
      <c r="D420" s="9">
        <f>'PR-RAS'!E425</f>
        <v>7436.4100000000035</v>
      </c>
      <c r="E420" s="9">
        <v>0</v>
      </c>
      <c r="F420" s="9">
        <v>0</v>
      </c>
      <c r="G420" s="10">
        <f t="shared" si="12"/>
        <v>6553.6334700000143</v>
      </c>
      <c r="H420" s="10">
        <f t="shared" si="13"/>
        <v>0.72000000003026798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12271.8</v>
      </c>
      <c r="D421" s="9">
        <f>'PR-RAS'!E426</f>
        <v>11503.49</v>
      </c>
      <c r="E421" s="9">
        <v>0</v>
      </c>
      <c r="F421" s="9">
        <v>0</v>
      </c>
      <c r="G421" s="10">
        <f t="shared" si="12"/>
        <v>14817.087599999999</v>
      </c>
      <c r="H421" s="10">
        <f t="shared" si="13"/>
        <v>0.69000000000050932</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211204.16</v>
      </c>
      <c r="D637" s="9">
        <f>'PR-RAS'!E643</f>
        <v>242289.82</v>
      </c>
      <c r="E637" s="9">
        <v>0</v>
      </c>
      <c r="F637" s="9">
        <v>0</v>
      </c>
      <c r="G637" s="10">
        <f t="shared" si="18"/>
        <v>442518.49680000002</v>
      </c>
      <c r="H637" s="10">
        <f t="shared" si="19"/>
        <v>0.33999999999650754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211972.47000000003</v>
      </c>
      <c r="D638" s="9">
        <f>'PR-RAS'!E644</f>
        <v>249726.23</v>
      </c>
      <c r="E638" s="9">
        <v>0</v>
      </c>
      <c r="F638" s="9">
        <v>0</v>
      </c>
      <c r="G638" s="10">
        <f t="shared" si="18"/>
        <v>453177.68041000003</v>
      </c>
      <c r="H638" s="10">
        <f t="shared" si="19"/>
        <v>0.70000000004074536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768.31000000002678</v>
      </c>
      <c r="D640" s="9">
        <f>'PR-RAS'!E646</f>
        <v>7436.4100000000035</v>
      </c>
      <c r="E640" s="9">
        <v>0</v>
      </c>
      <c r="F640" s="9">
        <v>0</v>
      </c>
      <c r="G640" s="10">
        <f t="shared" si="18"/>
        <v>9994.6820700000226</v>
      </c>
      <c r="H640" s="10">
        <f t="shared" si="19"/>
        <v>0.72000000003026798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12271.8</v>
      </c>
      <c r="D641" s="9">
        <f>'PR-RAS'!E647</f>
        <v>11503.49</v>
      </c>
      <c r="E641" s="9">
        <v>0</v>
      </c>
      <c r="F641" s="9">
        <v>0</v>
      </c>
      <c r="G641" s="10">
        <f t="shared" si="18"/>
        <v>22578.4192</v>
      </c>
      <c r="H641" s="10">
        <f t="shared" si="19"/>
        <v>0.69000000000050932</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11503.489999999972</v>
      </c>
      <c r="D643" s="9">
        <f>'PR-RAS'!E649</f>
        <v>4067.0799999999963</v>
      </c>
      <c r="E643" s="9">
        <v>0</v>
      </c>
      <c r="F643" s="9">
        <v>0</v>
      </c>
      <c r="G643" s="10">
        <f t="shared" si="20"/>
        <v>12607.371299999977</v>
      </c>
      <c r="H643" s="10">
        <f t="shared" si="21"/>
        <v>0.56999999996878614</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27380.41</v>
      </c>
      <c r="D646" s="9">
        <f>'PR-RAS'!E653</f>
        <v>26782.94</v>
      </c>
      <c r="E646" s="9">
        <v>0</v>
      </c>
      <c r="F646" s="9">
        <v>0</v>
      </c>
      <c r="G646" s="10">
        <f t="shared" si="20"/>
        <v>52210.357049999999</v>
      </c>
      <c r="H646" s="10">
        <f t="shared" si="21"/>
        <v>0.47000000000116415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239245.74</v>
      </c>
      <c r="D647" s="9">
        <f>'PR-RAS'!E654</f>
        <v>271067.44</v>
      </c>
      <c r="E647" s="9">
        <v>0</v>
      </c>
      <c r="F647" s="9">
        <v>0</v>
      </c>
      <c r="G647" s="10">
        <f t="shared" si="20"/>
        <v>504771.88052000001</v>
      </c>
      <c r="H647" s="10">
        <f t="shared" si="21"/>
        <v>0.70000000001164153</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239843.21</v>
      </c>
      <c r="D648" s="9">
        <f>'PR-RAS'!E655</f>
        <v>274290.40000000002</v>
      </c>
      <c r="E648" s="9">
        <v>0</v>
      </c>
      <c r="F648" s="9">
        <v>0</v>
      </c>
      <c r="G648" s="10">
        <f t="shared" si="20"/>
        <v>510110.33447</v>
      </c>
      <c r="H648" s="10">
        <f t="shared" si="21"/>
        <v>0.61000000001513399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26782.939999999973</v>
      </c>
      <c r="D649" s="9">
        <f>'PR-RAS'!E656</f>
        <v>23559.979999999981</v>
      </c>
      <c r="E649" s="9">
        <v>0</v>
      </c>
      <c r="F649" s="9">
        <v>0</v>
      </c>
      <c r="G649" s="10">
        <f t="shared" si="20"/>
        <v>47889.079199999956</v>
      </c>
      <c r="H649" s="10">
        <f t="shared" si="21"/>
        <v>8.0000000045401976E-2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6</v>
      </c>
      <c r="D651" s="9">
        <f>'PR-RAS'!E658</f>
        <v>6</v>
      </c>
      <c r="E651" s="9">
        <v>0</v>
      </c>
      <c r="F651" s="9">
        <v>0</v>
      </c>
      <c r="G651" s="10">
        <f t="shared" si="20"/>
        <v>11.700000000000001</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6</v>
      </c>
      <c r="D653" s="9">
        <f>'PR-RAS'!E660</f>
        <v>6</v>
      </c>
      <c r="E653" s="9">
        <v>0</v>
      </c>
      <c r="F653" s="9">
        <v>0</v>
      </c>
      <c r="G653" s="10">
        <f t="shared" si="20"/>
        <v>11.736000000000001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800</v>
      </c>
      <c r="E676" s="9">
        <v>0</v>
      </c>
      <c r="F676" s="9">
        <v>0</v>
      </c>
      <c r="G676" s="10">
        <f t="shared" si="20"/>
        <v>1080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700</v>
      </c>
      <c r="D677" s="9">
        <f>'PR-RAS'!E684</f>
        <v>0</v>
      </c>
      <c r="E677" s="9">
        <v>0</v>
      </c>
      <c r="F677" s="9">
        <v>0</v>
      </c>
      <c r="G677" s="10">
        <f t="shared" si="20"/>
        <v>473.20000000000005</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12500</v>
      </c>
      <c r="D678" s="9">
        <f>'PR-RAS'!E685</f>
        <v>17000</v>
      </c>
      <c r="E678" s="9">
        <v>0</v>
      </c>
      <c r="F678" s="9">
        <v>0</v>
      </c>
      <c r="G678" s="10">
        <f t="shared" si="20"/>
        <v>31480.500000000004</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600</v>
      </c>
      <c r="E679" s="9">
        <v>0</v>
      </c>
      <c r="F679" s="9">
        <v>0</v>
      </c>
      <c r="G679" s="10">
        <f t="shared" si="20"/>
        <v>813.6</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12908.87</v>
      </c>
      <c r="D717" s="9">
        <f>'PR-RAS'!E724</f>
        <v>13339.56</v>
      </c>
      <c r="E717" s="9">
        <v>0</v>
      </c>
      <c r="F717" s="9">
        <v>0</v>
      </c>
      <c r="G717" s="10">
        <f t="shared" si="22"/>
        <v>28345.000839999997</v>
      </c>
      <c r="H717" s="10">
        <f t="shared" si="23"/>
        <v>0.56999999999970896</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1639.44</v>
      </c>
      <c r="D726" s="9">
        <f>'PR-RAS'!E733</f>
        <v>2139.9899999999998</v>
      </c>
      <c r="E726" s="9">
        <v>0</v>
      </c>
      <c r="F726" s="9">
        <v>0</v>
      </c>
      <c r="G726" s="10">
        <f t="shared" si="22"/>
        <v>4291.5794999999998</v>
      </c>
      <c r="H726" s="10">
        <f t="shared" si="23"/>
        <v>0.45000000000027285</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2266.38</v>
      </c>
      <c r="D727" s="9">
        <f>'PR-RAS'!E734</f>
        <v>2252.04</v>
      </c>
      <c r="E727" s="9">
        <v>0</v>
      </c>
      <c r="F727" s="9">
        <v>0</v>
      </c>
      <c r="G727" s="10">
        <f t="shared" si="22"/>
        <v>4915.3539599999995</v>
      </c>
      <c r="H727" s="10">
        <f t="shared" si="23"/>
        <v>0.42000000000007276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3136.95</v>
      </c>
      <c r="D730" s="9">
        <f>'PR-RAS'!E737</f>
        <v>3909.26</v>
      </c>
      <c r="E730" s="9">
        <v>0</v>
      </c>
      <c r="F730" s="9">
        <v>0</v>
      </c>
      <c r="G730" s="10">
        <f t="shared" si="22"/>
        <v>7986.5376300000007</v>
      </c>
      <c r="H730" s="10">
        <f t="shared" si="23"/>
        <v>0.31000000000040018</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675.24</v>
      </c>
      <c r="D731" s="9">
        <f>'PR-RAS'!E738</f>
        <v>816.38</v>
      </c>
      <c r="E731" s="9">
        <v>0</v>
      </c>
      <c r="F731" s="9">
        <v>0</v>
      </c>
      <c r="G731" s="10">
        <f t="shared" si="22"/>
        <v>1684.84</v>
      </c>
      <c r="H731" s="10">
        <f t="shared" si="23"/>
        <v>0.62000000000000455</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1428.75</v>
      </c>
      <c r="D735" s="9">
        <f>'PR-RAS'!E742</f>
        <v>2012.49</v>
      </c>
      <c r="E735" s="9">
        <v>0</v>
      </c>
      <c r="F735" s="9">
        <v>0</v>
      </c>
      <c r="G735" s="10">
        <f t="shared" si="22"/>
        <v>4003.0378199999996</v>
      </c>
      <c r="H735" s="10">
        <f t="shared" si="23"/>
        <v>0.74000000000000909</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76020.420000000013</v>
      </c>
      <c r="D1011" s="14">
        <f>BILANCA!E6</f>
        <v>68430.89</v>
      </c>
      <c r="E1011" s="14">
        <v>0</v>
      </c>
      <c r="F1011" s="14">
        <v>0</v>
      </c>
      <c r="G1011" s="15">
        <f t="shared" ref="G1011:G1074" si="32">B1011/1000*C1011+B1011/500*D1011</f>
        <v>212.88220000000001</v>
      </c>
      <c r="H1011" s="15">
        <f t="shared" si="31"/>
        <v>0.53000000001338776</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49237.48</v>
      </c>
      <c r="D1012" s="9">
        <f>BILANCA!E7</f>
        <v>44870.91</v>
      </c>
      <c r="E1012" s="9">
        <v>0</v>
      </c>
      <c r="F1012" s="9">
        <v>0</v>
      </c>
      <c r="G1012" s="10">
        <f t="shared" si="32"/>
        <v>277.95860000000005</v>
      </c>
      <c r="H1012" s="10">
        <f t="shared" si="31"/>
        <v>0.56999999999970896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49237.48</v>
      </c>
      <c r="D1017" s="9">
        <f>BILANCA!E12</f>
        <v>44870.91</v>
      </c>
      <c r="E1017" s="9">
        <v>0</v>
      </c>
      <c r="F1017" s="9">
        <v>0</v>
      </c>
      <c r="G1017" s="10">
        <f t="shared" si="32"/>
        <v>972.85510000000011</v>
      </c>
      <c r="H1017" s="10">
        <f t="shared" si="31"/>
        <v>0.56999999999970896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11683.730000000003</v>
      </c>
      <c r="D1024" s="9">
        <f>BILANCA!E19</f>
        <v>8410.0299999999952</v>
      </c>
      <c r="E1024" s="9">
        <v>0</v>
      </c>
      <c r="F1024" s="9">
        <v>0</v>
      </c>
      <c r="G1024" s="10">
        <f t="shared" si="32"/>
        <v>399.0530599999999</v>
      </c>
      <c r="H1024" s="10">
        <f t="shared" si="31"/>
        <v>0.29999999999199645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21502.5</v>
      </c>
      <c r="D1025" s="9">
        <f>BILANCA!E20</f>
        <v>18159.599999999999</v>
      </c>
      <c r="E1025" s="9">
        <v>0</v>
      </c>
      <c r="F1025" s="9">
        <v>0</v>
      </c>
      <c r="G1025" s="10">
        <f t="shared" si="32"/>
        <v>867.32549999999992</v>
      </c>
      <c r="H1025" s="10">
        <f t="shared" si="31"/>
        <v>0.90000000000145519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1423.88</v>
      </c>
      <c r="D1026" s="9">
        <f>BILANCA!E21</f>
        <v>1279.21</v>
      </c>
      <c r="E1026" s="9">
        <v>0</v>
      </c>
      <c r="F1026" s="9">
        <v>0</v>
      </c>
      <c r="G1026" s="10">
        <f t="shared" si="32"/>
        <v>63.716799999999999</v>
      </c>
      <c r="H1026" s="10">
        <f t="shared" ref="H1026:H1089" si="33">ABS(C1026-ROUND(C1026,0))+ABS(D1026-ROUND(D1026,0))</f>
        <v>0.32999999999992724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1202.1500000000001</v>
      </c>
      <c r="D1027" s="9">
        <f>BILANCA!E22</f>
        <v>831.69</v>
      </c>
      <c r="E1027" s="9">
        <v>0</v>
      </c>
      <c r="F1027" s="9">
        <v>0</v>
      </c>
      <c r="G1027" s="10">
        <f t="shared" si="32"/>
        <v>48.714010000000009</v>
      </c>
      <c r="H1027" s="10">
        <f t="shared" si="33"/>
        <v>0.46000000000003638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17209.73</v>
      </c>
      <c r="D1031" s="9">
        <f>BILANCA!E26</f>
        <v>17209.73</v>
      </c>
      <c r="E1031" s="9">
        <v>0</v>
      </c>
      <c r="F1031" s="9">
        <v>0</v>
      </c>
      <c r="G1031" s="10">
        <f t="shared" si="32"/>
        <v>1084.21299</v>
      </c>
      <c r="H1031" s="10">
        <f t="shared" si="33"/>
        <v>0.54000000000087311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29654.53</v>
      </c>
      <c r="D1033" s="9">
        <f>BILANCA!E28</f>
        <v>29070.2</v>
      </c>
      <c r="E1033" s="9">
        <v>0</v>
      </c>
      <c r="F1033" s="9">
        <v>0</v>
      </c>
      <c r="G1033" s="10">
        <f t="shared" si="32"/>
        <v>2019.2833900000001</v>
      </c>
      <c r="H1033" s="10">
        <f t="shared" si="33"/>
        <v>0.67000000000189175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37553.75</v>
      </c>
      <c r="D1040" s="9">
        <f>BILANCA!E35</f>
        <v>36460.880000000005</v>
      </c>
      <c r="E1040" s="9">
        <v>0</v>
      </c>
      <c r="F1040" s="9">
        <v>0</v>
      </c>
      <c r="G1040" s="10">
        <f t="shared" si="32"/>
        <v>3314.2653</v>
      </c>
      <c r="H1040" s="10">
        <f t="shared" si="33"/>
        <v>0.36999999999534339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502616.19</v>
      </c>
      <c r="D1041" s="9">
        <f>BILANCA!E36</f>
        <v>527198.1</v>
      </c>
      <c r="E1041" s="9">
        <v>0</v>
      </c>
      <c r="F1041" s="9">
        <v>0</v>
      </c>
      <c r="G1041" s="10">
        <f t="shared" si="32"/>
        <v>48267.38409</v>
      </c>
      <c r="H1041" s="10">
        <f t="shared" si="33"/>
        <v>0.28999999997904524</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465062.44</v>
      </c>
      <c r="D1045" s="9">
        <f>BILANCA!E40</f>
        <v>490737.22</v>
      </c>
      <c r="E1045" s="9">
        <v>0</v>
      </c>
      <c r="F1045" s="9">
        <v>0</v>
      </c>
      <c r="G1045" s="10">
        <f t="shared" si="32"/>
        <v>50628.790800000002</v>
      </c>
      <c r="H1045" s="10">
        <f t="shared" si="33"/>
        <v>0.65999999997438863</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9992.3700000000008</v>
      </c>
      <c r="D1059" s="9">
        <f>BILANCA!E54</f>
        <v>7085.95</v>
      </c>
      <c r="E1059" s="9">
        <v>0</v>
      </c>
      <c r="F1059" s="9">
        <v>0</v>
      </c>
      <c r="G1059" s="10">
        <f t="shared" si="32"/>
        <v>1184.0492300000001</v>
      </c>
      <c r="H1059" s="10">
        <f t="shared" si="33"/>
        <v>0.42000000000098225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9992.3700000000008</v>
      </c>
      <c r="D1060" s="9">
        <f>BILANCA!E55</f>
        <v>7085.95</v>
      </c>
      <c r="E1060" s="9">
        <v>0</v>
      </c>
      <c r="F1060" s="9">
        <v>0</v>
      </c>
      <c r="G1060" s="10">
        <f t="shared" si="32"/>
        <v>1208.2135000000001</v>
      </c>
      <c r="H1060" s="10">
        <f t="shared" si="33"/>
        <v>0.42000000000098225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26782.940000000002</v>
      </c>
      <c r="D1074" s="9">
        <f>BILANCA!E69</f>
        <v>23559.98</v>
      </c>
      <c r="E1074" s="9">
        <v>0</v>
      </c>
      <c r="F1074" s="9">
        <v>0</v>
      </c>
      <c r="G1074" s="10">
        <f t="shared" si="32"/>
        <v>4729.7856000000002</v>
      </c>
      <c r="H1074" s="10">
        <f t="shared" si="33"/>
        <v>7.9999999998108251E-2</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26782.940000000002</v>
      </c>
      <c r="D1075" s="9">
        <f>BILANCA!E70</f>
        <v>23559.98</v>
      </c>
      <c r="E1075" s="9">
        <v>0</v>
      </c>
      <c r="F1075" s="9">
        <v>0</v>
      </c>
      <c r="G1075" s="10">
        <f t="shared" ref="G1075:G1138" si="34">B1075/1000*C1075+B1075/500*D1075</f>
        <v>4803.6885000000002</v>
      </c>
      <c r="H1075" s="10">
        <f t="shared" si="33"/>
        <v>7.9999999998108251E-2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26761.81</v>
      </c>
      <c r="D1076" s="9">
        <f>BILANCA!E71</f>
        <v>23510.02</v>
      </c>
      <c r="E1076" s="9">
        <v>0</v>
      </c>
      <c r="F1076" s="9">
        <v>0</v>
      </c>
      <c r="G1076" s="10">
        <f t="shared" si="34"/>
        <v>4869.6021000000001</v>
      </c>
      <c r="H1076" s="10">
        <f t="shared" si="33"/>
        <v>0.20999999999912689</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26761.81</v>
      </c>
      <c r="D1078" s="9">
        <f>BILANCA!E73</f>
        <v>23510.02</v>
      </c>
      <c r="E1078" s="9">
        <v>0</v>
      </c>
      <c r="F1078" s="9">
        <v>0</v>
      </c>
      <c r="G1078" s="10">
        <f t="shared" si="34"/>
        <v>5017.1658000000007</v>
      </c>
      <c r="H1078" s="10">
        <f t="shared" si="33"/>
        <v>0.20999999999912689</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21.13</v>
      </c>
      <c r="D1085" s="9">
        <f>BILANCA!E80</f>
        <v>49.96</v>
      </c>
      <c r="E1085" s="9">
        <v>0</v>
      </c>
      <c r="F1085" s="9">
        <v>0</v>
      </c>
      <c r="G1085" s="10">
        <f t="shared" si="34"/>
        <v>9.0787499999999994</v>
      </c>
      <c r="H1085" s="10">
        <f t="shared" si="33"/>
        <v>0.16999999999999815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0</v>
      </c>
      <c r="E1152" s="9">
        <v>0</v>
      </c>
      <c r="F1152" s="9">
        <v>0</v>
      </c>
      <c r="G1152" s="10">
        <f t="shared" si="36"/>
        <v>0</v>
      </c>
      <c r="H1152" s="10">
        <f t="shared" si="35"/>
        <v>0</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76020.42</v>
      </c>
      <c r="D1180" s="9">
        <f>BILANCA!E176</f>
        <v>68430.89</v>
      </c>
      <c r="E1180" s="9">
        <v>0</v>
      </c>
      <c r="F1180" s="9">
        <v>0</v>
      </c>
      <c r="G1180" s="10">
        <f t="shared" si="36"/>
        <v>36189.974000000002</v>
      </c>
      <c r="H1180" s="10">
        <f t="shared" si="37"/>
        <v>0.52999999999883585</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12624.97</v>
      </c>
      <c r="D1181" s="9">
        <f>BILANCA!E177</f>
        <v>16838.419999999998</v>
      </c>
      <c r="E1181" s="9">
        <v>0</v>
      </c>
      <c r="F1181" s="9">
        <v>0</v>
      </c>
      <c r="G1181" s="10">
        <f t="shared" si="36"/>
        <v>7917.6095100000002</v>
      </c>
      <c r="H1181" s="10">
        <f t="shared" si="37"/>
        <v>0.44999999999890861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11886.33</v>
      </c>
      <c r="D1182" s="9">
        <f>BILANCA!E178</f>
        <v>16736.41</v>
      </c>
      <c r="E1182" s="9">
        <v>0</v>
      </c>
      <c r="F1182" s="9">
        <v>0</v>
      </c>
      <c r="G1182" s="10">
        <f t="shared" si="36"/>
        <v>7801.773799999999</v>
      </c>
      <c r="H1182" s="10">
        <f t="shared" si="37"/>
        <v>0.73999999999978172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10301.200000000001</v>
      </c>
      <c r="D1183" s="9">
        <f>BILANCA!E179</f>
        <v>15406.83</v>
      </c>
      <c r="E1183" s="9">
        <v>0</v>
      </c>
      <c r="F1183" s="9">
        <v>0</v>
      </c>
      <c r="G1183" s="10">
        <f t="shared" si="36"/>
        <v>7112.8707800000002</v>
      </c>
      <c r="H1183" s="10">
        <f t="shared" si="37"/>
        <v>0.37000000000080036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1575.17</v>
      </c>
      <c r="D1184" s="9">
        <f>BILANCA!E180</f>
        <v>1311.32</v>
      </c>
      <c r="E1184" s="9">
        <v>0</v>
      </c>
      <c r="F1184" s="9">
        <v>0</v>
      </c>
      <c r="G1184" s="10">
        <f t="shared" si="36"/>
        <v>730.41894000000002</v>
      </c>
      <c r="H1184" s="10">
        <f t="shared" si="37"/>
        <v>0.49000000000000909</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9.9600000000000009</v>
      </c>
      <c r="D1185" s="9">
        <f>BILANCA!E181</f>
        <v>18.260000000000002</v>
      </c>
      <c r="E1185" s="9">
        <v>0</v>
      </c>
      <c r="F1185" s="9">
        <v>0</v>
      </c>
      <c r="G1185" s="10">
        <f t="shared" si="36"/>
        <v>8.1340000000000003</v>
      </c>
      <c r="H1185" s="10">
        <f t="shared" si="37"/>
        <v>0.30000000000000071</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9.9600000000000009</v>
      </c>
      <c r="D1188" s="9">
        <f>BILANCA!E184</f>
        <v>18.260000000000002</v>
      </c>
      <c r="E1188" s="9">
        <v>0</v>
      </c>
      <c r="F1188" s="9">
        <v>0</v>
      </c>
      <c r="G1188" s="10">
        <f t="shared" si="36"/>
        <v>8.2734400000000008</v>
      </c>
      <c r="H1188" s="10">
        <f t="shared" si="37"/>
        <v>0.30000000000000071</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738.64</v>
      </c>
      <c r="D1201" s="9">
        <f>BILANCA!E197</f>
        <v>102.01</v>
      </c>
      <c r="E1201" s="9">
        <v>0</v>
      </c>
      <c r="F1201" s="9">
        <v>0</v>
      </c>
      <c r="G1201" s="10">
        <f t="shared" si="36"/>
        <v>180.04806000000002</v>
      </c>
      <c r="H1201" s="10">
        <f t="shared" si="37"/>
        <v>0.37000000000001876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738.64</v>
      </c>
      <c r="D1203" s="9">
        <f>BILANCA!E199</f>
        <v>102.01</v>
      </c>
      <c r="E1203" s="9">
        <v>0</v>
      </c>
      <c r="F1203" s="9">
        <v>0</v>
      </c>
      <c r="G1203" s="10">
        <f t="shared" ref="G1203:G1266" si="38">B1203/1000*C1203+B1203/500*D1203</f>
        <v>181.93338</v>
      </c>
      <c r="H1203" s="10">
        <f t="shared" si="37"/>
        <v>0.37000000000001876</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63395.45</v>
      </c>
      <c r="D1255" s="9">
        <f>BILANCA!E251</f>
        <v>51592.47</v>
      </c>
      <c r="E1255" s="9">
        <v>0</v>
      </c>
      <c r="F1255" s="9">
        <v>0</v>
      </c>
      <c r="G1255" s="10">
        <f t="shared" si="38"/>
        <v>40812.195550000004</v>
      </c>
      <c r="H1255" s="10">
        <f t="shared" si="39"/>
        <v>0.91999999999825377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51891.96</v>
      </c>
      <c r="D1256" s="9">
        <f>BILANCA!E252</f>
        <v>47525.39</v>
      </c>
      <c r="E1256" s="9">
        <v>0</v>
      </c>
      <c r="F1256" s="9">
        <v>0</v>
      </c>
      <c r="G1256" s="10">
        <f t="shared" si="38"/>
        <v>36147.914039999996</v>
      </c>
      <c r="H1256" s="10">
        <f t="shared" si="39"/>
        <v>0.43000000000029104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51891.96</v>
      </c>
      <c r="D1257" s="9">
        <f>BILANCA!E253</f>
        <v>47525.39</v>
      </c>
      <c r="E1257" s="9">
        <v>0</v>
      </c>
      <c r="F1257" s="9">
        <v>0</v>
      </c>
      <c r="G1257" s="10">
        <f t="shared" si="38"/>
        <v>36294.856780000002</v>
      </c>
      <c r="H1257" s="10">
        <f t="shared" si="39"/>
        <v>0.43000000000029104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11503.489999999998</v>
      </c>
      <c r="D1259" s="9">
        <f>BILANCA!E255</f>
        <v>4067.08</v>
      </c>
      <c r="E1259" s="9">
        <v>0</v>
      </c>
      <c r="F1259" s="9">
        <v>0</v>
      </c>
      <c r="G1259" s="10">
        <f t="shared" si="38"/>
        <v>4889.7748499999998</v>
      </c>
      <c r="H1259" s="10">
        <f t="shared" si="39"/>
        <v>0.56999999999788997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16391.28</v>
      </c>
      <c r="D1260" s="9">
        <f>BILANCA!E256</f>
        <v>4067.08</v>
      </c>
      <c r="E1260" s="9">
        <v>0</v>
      </c>
      <c r="F1260" s="9">
        <v>0</v>
      </c>
      <c r="G1260" s="10">
        <f t="shared" si="38"/>
        <v>6131.36</v>
      </c>
      <c r="H1260" s="10">
        <f t="shared" si="39"/>
        <v>0.35999999999876309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16391.28</v>
      </c>
      <c r="D1261" s="9">
        <f>BILANCA!E257</f>
        <v>4067.08</v>
      </c>
      <c r="E1261" s="9">
        <v>0</v>
      </c>
      <c r="F1261" s="9">
        <v>0</v>
      </c>
      <c r="G1261" s="10">
        <f t="shared" si="38"/>
        <v>6155.88544</v>
      </c>
      <c r="H1261" s="10">
        <f t="shared" si="39"/>
        <v>0.35999999999876309</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4887.79</v>
      </c>
      <c r="D1264" s="9">
        <f>BILANCA!E260</f>
        <v>0</v>
      </c>
      <c r="E1264" s="9">
        <v>0</v>
      </c>
      <c r="F1264" s="9">
        <v>0</v>
      </c>
      <c r="G1264" s="10">
        <f t="shared" si="38"/>
        <v>1241.49866</v>
      </c>
      <c r="H1264" s="10">
        <f t="shared" si="39"/>
        <v>0.21000000000003638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4887.79</v>
      </c>
      <c r="D1266" s="9">
        <f>BILANCA!E262</f>
        <v>0</v>
      </c>
      <c r="E1266" s="9">
        <v>0</v>
      </c>
      <c r="F1266" s="9">
        <v>0</v>
      </c>
      <c r="G1266" s="10">
        <f t="shared" si="38"/>
        <v>1251.27424</v>
      </c>
      <c r="H1266" s="10">
        <f t="shared" si="39"/>
        <v>0.21000000000003638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11886.33</v>
      </c>
      <c r="D1340" s="9">
        <f>BILANCA!E337</f>
        <v>16736.41</v>
      </c>
      <c r="E1340" s="9">
        <v>0</v>
      </c>
      <c r="F1340" s="9">
        <v>0</v>
      </c>
      <c r="G1340" s="10">
        <f t="shared" si="42"/>
        <v>14968.5195</v>
      </c>
      <c r="H1340" s="10">
        <f t="shared" si="41"/>
        <v>0.73999999999978172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738.64</v>
      </c>
      <c r="D1342" s="9">
        <f>BILANCA!E339</f>
        <v>102.01</v>
      </c>
      <c r="E1342" s="9">
        <v>0</v>
      </c>
      <c r="F1342" s="9">
        <v>0</v>
      </c>
      <c r="G1342" s="10">
        <f t="shared" si="42"/>
        <v>312.96312</v>
      </c>
      <c r="H1342" s="10">
        <f t="shared" si="41"/>
        <v>0.37000000000001876</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211972.47</v>
      </c>
      <c r="D1503" s="9">
        <f>'RAS-funkcijski'!E107</f>
        <v>249726.23</v>
      </c>
      <c r="E1503" s="9">
        <v>0</v>
      </c>
      <c r="F1503" s="9">
        <v>0</v>
      </c>
      <c r="G1503" s="10">
        <f t="shared" si="46"/>
        <v>73276.767789999998</v>
      </c>
      <c r="H1503" s="10">
        <f t="shared" si="47"/>
        <v>0.70000000001164153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211972.47</v>
      </c>
      <c r="D1505" s="9">
        <f>'RAS-funkcijski'!E109</f>
        <v>249726.23</v>
      </c>
      <c r="E1505" s="9">
        <v>0</v>
      </c>
      <c r="F1505" s="9">
        <v>0</v>
      </c>
      <c r="G1505" s="10">
        <f t="shared" si="46"/>
        <v>74699.61765</v>
      </c>
      <c r="H1505" s="10">
        <f t="shared" si="47"/>
        <v>0.70000000001164153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211972.47</v>
      </c>
      <c r="D1537" s="20">
        <f>'RAS-funkcijski'!E141</f>
        <v>249726.23</v>
      </c>
      <c r="E1537" s="20">
        <v>0</v>
      </c>
      <c r="F1537" s="20">
        <v>0</v>
      </c>
      <c r="G1537" s="21">
        <f t="shared" si="48"/>
        <v>97465.215410000019</v>
      </c>
      <c r="H1537" s="21">
        <f t="shared" si="47"/>
        <v>0.70000000001164153</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41167.129999999997</v>
      </c>
      <c r="E1538" s="14">
        <v>0</v>
      </c>
      <c r="F1538" s="14">
        <v>0</v>
      </c>
      <c r="G1538" s="15">
        <f t="shared" si="48"/>
        <v>82.33426</v>
      </c>
      <c r="H1538" s="15">
        <f t="shared" ref="H1538:H1581" si="49">ABS(C1538-ROUND(C1538,0))+ABS(D1538-ROUND(D1538,0))</f>
        <v>0.12999999999738066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41167.129999999997</v>
      </c>
      <c r="E1555" s="9">
        <v>0</v>
      </c>
      <c r="F1555" s="9">
        <v>0</v>
      </c>
      <c r="G1555" s="10">
        <f t="shared" si="48"/>
        <v>1482.0166799999997</v>
      </c>
      <c r="H1555" s="10">
        <f t="shared" si="49"/>
        <v>0.12999999999738066</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41167.129999999997</v>
      </c>
      <c r="E1556" s="9">
        <v>0</v>
      </c>
      <c r="F1556" s="9">
        <v>0</v>
      </c>
      <c r="G1556" s="10">
        <f t="shared" si="48"/>
        <v>1564.3509399999998</v>
      </c>
      <c r="H1556" s="10">
        <f t="shared" si="49"/>
        <v>0.12999999999738066</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41167.129999999997</v>
      </c>
      <c r="E1557" s="9">
        <v>0</v>
      </c>
      <c r="F1557" s="9">
        <v>0</v>
      </c>
      <c r="G1557" s="10">
        <f t="shared" si="48"/>
        <v>1646.6851999999999</v>
      </c>
      <c r="H1557" s="10">
        <f t="shared" si="49"/>
        <v>0.12999999999738066</v>
      </c>
      <c r="I1557" s="18">
        <f t="shared" ref="I1557:I1562" si="52">G1557*H1557</f>
        <v>214.06907599568675</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12624.97</v>
      </c>
      <c r="D1582" s="14"/>
      <c r="E1582" s="14">
        <v>0</v>
      </c>
      <c r="F1582" s="14">
        <v>0</v>
      </c>
      <c r="G1582" s="15">
        <f t="shared" ref="G1582:G1613" si="54">B1582/1000*C1582</f>
        <v>12.624969999999999</v>
      </c>
      <c r="H1582" s="15">
        <f t="shared" ref="H1582:H1613" si="55">ABS(C1582-ROUND(C1582,0))</f>
        <v>3.0000000000654836E-2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251516.05000000002</v>
      </c>
      <c r="D1583" s="9">
        <v>0</v>
      </c>
      <c r="E1583" s="9">
        <v>0</v>
      </c>
      <c r="F1583" s="9">
        <v>0</v>
      </c>
      <c r="G1583" s="10">
        <f t="shared" si="54"/>
        <v>503.03210000000007</v>
      </c>
      <c r="H1583" s="10">
        <f t="shared" si="55"/>
        <v>5.0000000017462298E-2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214456.17</v>
      </c>
      <c r="D1585" s="9">
        <v>0</v>
      </c>
      <c r="E1585" s="9">
        <v>0</v>
      </c>
      <c r="F1585" s="9">
        <v>0</v>
      </c>
      <c r="G1585" s="10">
        <f t="shared" si="54"/>
        <v>857.82468000000006</v>
      </c>
      <c r="H1585" s="10">
        <f t="shared" si="55"/>
        <v>0.17000000001280569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170525.23</v>
      </c>
      <c r="D1586" s="9">
        <v>0</v>
      </c>
      <c r="E1586" s="9">
        <v>0</v>
      </c>
      <c r="F1586" s="9">
        <v>0</v>
      </c>
      <c r="G1586" s="10">
        <f t="shared" si="54"/>
        <v>852.62615000000005</v>
      </c>
      <c r="H1586" s="10">
        <f t="shared" si="55"/>
        <v>0.23000000001047738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43084.84</v>
      </c>
      <c r="D1587" s="9">
        <v>0</v>
      </c>
      <c r="E1587" s="9">
        <v>0</v>
      </c>
      <c r="F1587" s="9">
        <v>0</v>
      </c>
      <c r="G1587" s="10">
        <f t="shared" si="54"/>
        <v>258.50903999999997</v>
      </c>
      <c r="H1587" s="10">
        <f t="shared" si="55"/>
        <v>0.16000000000349246</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846.1</v>
      </c>
      <c r="D1588" s="9">
        <v>0</v>
      </c>
      <c r="E1588" s="9">
        <v>0</v>
      </c>
      <c r="F1588" s="9">
        <v>0</v>
      </c>
      <c r="G1588" s="10">
        <f t="shared" si="54"/>
        <v>5.9226999999999999</v>
      </c>
      <c r="H1588" s="10">
        <f t="shared" si="55"/>
        <v>0.10000000000002274</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37059.879999999997</v>
      </c>
      <c r="D1594" s="9">
        <v>0</v>
      </c>
      <c r="E1594" s="9">
        <v>0</v>
      </c>
      <c r="F1594" s="9">
        <v>0</v>
      </c>
      <c r="G1594" s="10">
        <f t="shared" si="54"/>
        <v>481.77843999999993</v>
      </c>
      <c r="H1594" s="10">
        <f t="shared" si="55"/>
        <v>0.12000000000261934</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247302.6</v>
      </c>
      <c r="D1602" s="9">
        <v>0</v>
      </c>
      <c r="E1602" s="9">
        <v>0</v>
      </c>
      <c r="F1602" s="9">
        <v>0</v>
      </c>
      <c r="G1602" s="10">
        <f t="shared" si="54"/>
        <v>5193.3546000000006</v>
      </c>
      <c r="H1602" s="10">
        <f t="shared" si="55"/>
        <v>0.39999999999417923</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209606.09</v>
      </c>
      <c r="D1604" s="9">
        <v>0</v>
      </c>
      <c r="E1604" s="9">
        <v>0</v>
      </c>
      <c r="F1604" s="9">
        <v>0</v>
      </c>
      <c r="G1604" s="10">
        <f t="shared" si="54"/>
        <v>4820.9400699999997</v>
      </c>
      <c r="H1604" s="10">
        <f t="shared" si="55"/>
        <v>8.999999999650754E-2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165419.6</v>
      </c>
      <c r="D1605" s="9">
        <v>0</v>
      </c>
      <c r="E1605" s="9">
        <v>0</v>
      </c>
      <c r="F1605" s="9">
        <v>0</v>
      </c>
      <c r="G1605" s="10">
        <f t="shared" si="54"/>
        <v>3970.0704000000001</v>
      </c>
      <c r="H1605" s="10">
        <f t="shared" si="55"/>
        <v>0.39999999999417923</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43348.69</v>
      </c>
      <c r="D1606" s="9">
        <v>0</v>
      </c>
      <c r="E1606" s="9">
        <v>0</v>
      </c>
      <c r="F1606" s="9">
        <v>0</v>
      </c>
      <c r="G1606" s="10">
        <f t="shared" si="54"/>
        <v>1083.7172500000001</v>
      </c>
      <c r="H1606" s="10">
        <f t="shared" si="55"/>
        <v>0.30999999999767169</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837.8</v>
      </c>
      <c r="D1607" s="9">
        <v>0</v>
      </c>
      <c r="E1607" s="9">
        <v>0</v>
      </c>
      <c r="F1607" s="9">
        <v>0</v>
      </c>
      <c r="G1607" s="10">
        <f t="shared" si="54"/>
        <v>21.782799999999998</v>
      </c>
      <c r="H1607" s="10">
        <f t="shared" si="55"/>
        <v>0.20000000000004547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37696.51</v>
      </c>
      <c r="D1613" s="9">
        <v>0</v>
      </c>
      <c r="E1613" s="9">
        <v>0</v>
      </c>
      <c r="F1613" s="9">
        <v>0</v>
      </c>
      <c r="G1613" s="10">
        <f t="shared" si="54"/>
        <v>1206.2883200000001</v>
      </c>
      <c r="H1613" s="10">
        <f t="shared" si="55"/>
        <v>0.48999999999796273</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16838.420000000013</v>
      </c>
      <c r="D1621" s="9">
        <v>0</v>
      </c>
      <c r="E1621" s="9">
        <v>0</v>
      </c>
      <c r="F1621" s="9">
        <v>0</v>
      </c>
      <c r="G1621" s="10">
        <f t="shared" si="56"/>
        <v>673.53680000000054</v>
      </c>
      <c r="H1621" s="10">
        <f t="shared" si="57"/>
        <v>0.42000000001280569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t="str">
        <f>OBVEZE!D98</f>
        <v xml:space="preserve">           </v>
      </c>
      <c r="D1675" s="9">
        <v>0</v>
      </c>
      <c r="E1675" s="9">
        <v>0</v>
      </c>
      <c r="F1675" s="9">
        <v>0</v>
      </c>
      <c r="G1675" s="10" t="e">
        <f t="shared" si="58"/>
        <v>#VALUE!</v>
      </c>
      <c r="H1675" s="10" t="e">
        <f t="shared" si="59"/>
        <v>#VALUE!</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16838.419999999998</v>
      </c>
      <c r="D1681" s="9">
        <v>0</v>
      </c>
      <c r="E1681" s="9">
        <v>0</v>
      </c>
      <c r="F1681" s="9">
        <v>0</v>
      </c>
      <c r="G1681" s="10">
        <f t="shared" si="60"/>
        <v>1683.8419999999999</v>
      </c>
      <c r="H1681" s="10">
        <f t="shared" si="61"/>
        <v>0.41999999999825377</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16736.41</v>
      </c>
      <c r="D1683" s="9">
        <v>0</v>
      </c>
      <c r="E1683" s="9">
        <v>0</v>
      </c>
      <c r="F1683" s="9">
        <v>0</v>
      </c>
      <c r="G1683" s="10">
        <f t="shared" si="60"/>
        <v>1707.1138199999998</v>
      </c>
      <c r="H1683" s="10">
        <f t="shared" si="61"/>
        <v>0.40999999999985448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102.01</v>
      </c>
      <c r="D1684" s="9">
        <v>0</v>
      </c>
      <c r="E1684" s="9">
        <v>0</v>
      </c>
      <c r="F1684" s="9">
        <v>0</v>
      </c>
      <c r="G1684" s="10">
        <f t="shared" si="60"/>
        <v>10.50703</v>
      </c>
      <c r="H1684" s="10">
        <f t="shared" si="61"/>
        <v>1.0000000000005116E-2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6"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42936</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211204.16</v>
      </c>
      <c r="I17" s="157">
        <f>'PR-RAS'!E6</f>
        <v>242289.82</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166409.68000000002</v>
      </c>
      <c r="I18" s="157">
        <f>'PR-RAS'!E152</f>
        <v>212666.35</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11503.489999999972</v>
      </c>
      <c r="I19" s="157">
        <f>'PR-RAS'!E649</f>
        <v>4067.0799999999963</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49237.48</v>
      </c>
      <c r="I22" s="157">
        <f>BILANCA!E7</f>
        <v>44870.91</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26782.940000000002</v>
      </c>
      <c r="I23" s="157">
        <f>BILANCA!E69</f>
        <v>23559.98</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12624.97</v>
      </c>
      <c r="I24" s="157">
        <f>BILANCA!E177</f>
        <v>16838.419999999998</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63395.45</v>
      </c>
      <c r="I25" s="157">
        <f>BILANCA!E251</f>
        <v>51592.47</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211972.47</v>
      </c>
      <c r="I31" s="157">
        <f>'RAS-funkcijski'!E141</f>
        <v>249726.23</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41167.129999999997</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41167.129999999997</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12624.97</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16838.420000000013</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16838.419999999998</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E6" sqref="E6 E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211204.16</v>
      </c>
      <c r="E6" s="267">
        <f>E7+E43+E49+E82+E106+E125+E134+E140</f>
        <v>242289.82</v>
      </c>
      <c r="F6" s="180">
        <f t="shared" ref="F6:F69" si="0">IF(D6&lt;&gt;0,IF(E6/D6&gt;=100,"&gt;&gt;100",E6/D6*100),"-")</f>
        <v>114.71829910925997</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13200</v>
      </c>
      <c r="E49" s="267">
        <f>E50+E53+E58+E61+E64+E68+E71+E74+E77</f>
        <v>18400</v>
      </c>
      <c r="F49" s="180">
        <f t="shared" si="0"/>
        <v>139.39393939393941</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0</v>
      </c>
      <c r="E58" s="267">
        <f>SUM(E59:E60)</f>
        <v>0</v>
      </c>
      <c r="F58" s="180" t="str">
        <f t="shared" si="0"/>
        <v>-</v>
      </c>
    </row>
    <row r="59" spans="1:6" s="1" customFormat="1" ht="24" customHeight="1" x14ac:dyDescent="0.2">
      <c r="A59" s="179" t="s">
        <v>171</v>
      </c>
      <c r="B59" s="181" t="s">
        <v>172</v>
      </c>
      <c r="C59" s="97" t="s">
        <v>171</v>
      </c>
      <c r="D59" s="279">
        <v>0</v>
      </c>
      <c r="E59" s="279">
        <v>0</v>
      </c>
      <c r="F59" s="180" t="str">
        <f t="shared" si="0"/>
        <v>-</v>
      </c>
    </row>
    <row r="60" spans="1:6" s="1" customFormat="1" ht="24"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0</v>
      </c>
      <c r="E61" s="267">
        <f>SUM(E62:E63)</f>
        <v>0</v>
      </c>
      <c r="F61" s="180" t="str">
        <f t="shared" si="0"/>
        <v>-</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13200</v>
      </c>
      <c r="E68" s="267">
        <f>SUM(E69:E70)</f>
        <v>18400</v>
      </c>
      <c r="F68" s="180">
        <f t="shared" si="0"/>
        <v>139.39393939393941</v>
      </c>
    </row>
    <row r="69" spans="1:6" s="1" customFormat="1" ht="12.75" customHeight="1" x14ac:dyDescent="0.2">
      <c r="A69" s="179" t="s">
        <v>191</v>
      </c>
      <c r="B69" s="87" t="s">
        <v>192</v>
      </c>
      <c r="C69" s="97" t="s">
        <v>191</v>
      </c>
      <c r="D69" s="279">
        <v>700</v>
      </c>
      <c r="E69" s="279">
        <v>800</v>
      </c>
      <c r="F69" s="180">
        <f t="shared" si="0"/>
        <v>114.28571428571428</v>
      </c>
    </row>
    <row r="70" spans="1:6" s="1" customFormat="1" ht="24" customHeight="1" x14ac:dyDescent="0.2">
      <c r="A70" s="179" t="s">
        <v>193</v>
      </c>
      <c r="B70" s="87" t="s">
        <v>194</v>
      </c>
      <c r="C70" s="97" t="s">
        <v>193</v>
      </c>
      <c r="D70" s="279">
        <v>12500</v>
      </c>
      <c r="E70" s="279">
        <v>17600</v>
      </c>
      <c r="F70" s="180">
        <f t="shared" ref="F70:F133" si="1">IF(D70&lt;&gt;0,IF(E70/D70&gt;=100,"&gt;&gt;100",E70/D70*100),"-")</f>
        <v>140.79999999999998</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0.23</v>
      </c>
      <c r="E82" s="267">
        <f>E83+E91+E98</f>
        <v>0.26</v>
      </c>
      <c r="F82" s="180">
        <f t="shared" si="1"/>
        <v>113.04347826086956</v>
      </c>
    </row>
    <row r="83" spans="1:6" s="1" customFormat="1" ht="12.75" customHeight="1" x14ac:dyDescent="0.2">
      <c r="A83" s="179" t="s">
        <v>219</v>
      </c>
      <c r="B83" s="87" t="s">
        <v>220</v>
      </c>
      <c r="C83" s="97" t="s">
        <v>219</v>
      </c>
      <c r="D83" s="267">
        <f>SUM(D84:D90)</f>
        <v>0.23</v>
      </c>
      <c r="E83" s="267">
        <f>SUM(E84:E90)</f>
        <v>0.26</v>
      </c>
      <c r="F83" s="180">
        <f t="shared" si="1"/>
        <v>113.04347826086956</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0.23</v>
      </c>
      <c r="E85" s="279">
        <v>0.26</v>
      </c>
      <c r="F85" s="180">
        <f t="shared" si="1"/>
        <v>113.04347826086956</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0</v>
      </c>
      <c r="E91" s="267">
        <f>SUM(E92:E97)</f>
        <v>0</v>
      </c>
      <c r="F91" s="180" t="str">
        <f t="shared" si="1"/>
        <v>-</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0</v>
      </c>
      <c r="E93" s="279">
        <v>0</v>
      </c>
      <c r="F93" s="180" t="str">
        <f t="shared" si="1"/>
        <v>-</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12908.93</v>
      </c>
      <c r="E106" s="267">
        <f>E107+E112+E120+E124</f>
        <v>13339.56</v>
      </c>
      <c r="F106" s="180">
        <f t="shared" si="1"/>
        <v>103.33590777856878</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12908.93</v>
      </c>
      <c r="E112" s="267">
        <f>SUM(E113:E119)</f>
        <v>13339.56</v>
      </c>
      <c r="F112" s="180">
        <f t="shared" si="1"/>
        <v>103.33590777856878</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12908.93</v>
      </c>
      <c r="E117" s="279">
        <v>13339.56</v>
      </c>
      <c r="F117" s="180">
        <f t="shared" si="1"/>
        <v>103.33590777856878</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0</v>
      </c>
      <c r="E125" s="267">
        <f>E126+E129</f>
        <v>0</v>
      </c>
      <c r="F125" s="180" t="str">
        <f t="shared" si="1"/>
        <v>-</v>
      </c>
    </row>
    <row r="126" spans="1:6" s="1" customFormat="1" ht="12.75" customHeight="1" x14ac:dyDescent="0.2">
      <c r="A126" s="179" t="s">
        <v>305</v>
      </c>
      <c r="B126" s="181" t="s">
        <v>306</v>
      </c>
      <c r="C126" s="97" t="s">
        <v>305</v>
      </c>
      <c r="D126" s="267">
        <f>SUM(D127:D128)</f>
        <v>0</v>
      </c>
      <c r="E126" s="267">
        <f>SUM(E127:E128)</f>
        <v>0</v>
      </c>
      <c r="F126" s="180" t="str">
        <f t="shared" si="1"/>
        <v>-</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0</v>
      </c>
      <c r="E128" s="279">
        <v>0</v>
      </c>
      <c r="F128" s="180" t="str">
        <f t="shared" si="1"/>
        <v>-</v>
      </c>
    </row>
    <row r="129" spans="1:6" s="1" customFormat="1" ht="36"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185095</v>
      </c>
      <c r="E134" s="267">
        <f>E135+E139</f>
        <v>210550</v>
      </c>
      <c r="F134" s="180">
        <f t="shared" ref="F134:F197" si="2">IF(D134&lt;&gt;0,IF(E134/D134&gt;=100,"&gt;&gt;100",E134/D134*100),"-")</f>
        <v>113.75239741754235</v>
      </c>
    </row>
    <row r="135" spans="1:6" s="1" customFormat="1" ht="24" customHeight="1" x14ac:dyDescent="0.2">
      <c r="A135" s="179" t="s">
        <v>323</v>
      </c>
      <c r="B135" s="184" t="s">
        <v>324</v>
      </c>
      <c r="C135" s="97" t="s">
        <v>323</v>
      </c>
      <c r="D135" s="267">
        <f>SUM(D136:D138)</f>
        <v>185095</v>
      </c>
      <c r="E135" s="267">
        <f>SUM(E136:E138)</f>
        <v>210550</v>
      </c>
      <c r="F135" s="180">
        <f t="shared" si="2"/>
        <v>113.75239741754235</v>
      </c>
    </row>
    <row r="136" spans="1:6" s="1" customFormat="1" ht="12.75" customHeight="1" x14ac:dyDescent="0.2">
      <c r="A136" s="179" t="s">
        <v>325</v>
      </c>
      <c r="B136" s="181" t="s">
        <v>326</v>
      </c>
      <c r="C136" s="97" t="s">
        <v>325</v>
      </c>
      <c r="D136" s="279">
        <v>156920</v>
      </c>
      <c r="E136" s="279">
        <v>181310</v>
      </c>
      <c r="F136" s="180">
        <f t="shared" si="2"/>
        <v>115.54295182258475</v>
      </c>
    </row>
    <row r="137" spans="1:6" s="1" customFormat="1" ht="24" customHeight="1" x14ac:dyDescent="0.2">
      <c r="A137" s="179" t="s">
        <v>327</v>
      </c>
      <c r="B137" s="184" t="s">
        <v>328</v>
      </c>
      <c r="C137" s="97" t="s">
        <v>327</v>
      </c>
      <c r="D137" s="279">
        <v>28175</v>
      </c>
      <c r="E137" s="279">
        <v>29240</v>
      </c>
      <c r="F137" s="180">
        <f t="shared" si="2"/>
        <v>103.77994676131321</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166409.68000000002</v>
      </c>
      <c r="E152" s="267">
        <f>E153+E164+E202+E221+E230+E262+E273</f>
        <v>212666.35</v>
      </c>
      <c r="F152" s="180">
        <f t="shared" si="2"/>
        <v>127.79686253828501</v>
      </c>
    </row>
    <row r="153" spans="1:6" s="1" customFormat="1" ht="12.75" customHeight="1" x14ac:dyDescent="0.2">
      <c r="A153" s="179" t="s">
        <v>358</v>
      </c>
      <c r="B153" s="87" t="s">
        <v>359</v>
      </c>
      <c r="C153" s="97" t="s">
        <v>358</v>
      </c>
      <c r="D153" s="267">
        <f>D154+D159+D160</f>
        <v>128040.36</v>
      </c>
      <c r="E153" s="267">
        <f>E154+E159+E160</f>
        <v>170192.46</v>
      </c>
      <c r="F153" s="180">
        <f t="shared" si="2"/>
        <v>132.92094773866614</v>
      </c>
    </row>
    <row r="154" spans="1:6" s="1" customFormat="1" ht="12.75" customHeight="1" x14ac:dyDescent="0.2">
      <c r="A154" s="179" t="s">
        <v>360</v>
      </c>
      <c r="B154" s="87" t="s">
        <v>361</v>
      </c>
      <c r="C154" s="97" t="s">
        <v>360</v>
      </c>
      <c r="D154" s="267">
        <f>SUM(D155:D158)</f>
        <v>99481.279999999999</v>
      </c>
      <c r="E154" s="267">
        <f>SUM(E155:E158)</f>
        <v>135441.04999999999</v>
      </c>
      <c r="F154" s="180">
        <f t="shared" si="2"/>
        <v>136.14727313520694</v>
      </c>
    </row>
    <row r="155" spans="1:6" s="1" customFormat="1" ht="12.75" customHeight="1" x14ac:dyDescent="0.2">
      <c r="A155" s="179" t="s">
        <v>362</v>
      </c>
      <c r="B155" s="87" t="s">
        <v>363</v>
      </c>
      <c r="C155" s="97" t="s">
        <v>362</v>
      </c>
      <c r="D155" s="279">
        <v>99481.279999999999</v>
      </c>
      <c r="E155" s="279">
        <v>135441.04999999999</v>
      </c>
      <c r="F155" s="180">
        <f t="shared" si="2"/>
        <v>136.14727313520694</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12144.63</v>
      </c>
      <c r="E159" s="279">
        <v>12403.59</v>
      </c>
      <c r="F159" s="180">
        <f t="shared" si="2"/>
        <v>102.13230044884037</v>
      </c>
    </row>
    <row r="160" spans="1:6" s="1" customFormat="1" ht="12.75" customHeight="1" x14ac:dyDescent="0.2">
      <c r="A160" s="179" t="s">
        <v>372</v>
      </c>
      <c r="B160" s="181" t="s">
        <v>373</v>
      </c>
      <c r="C160" s="97" t="s">
        <v>372</v>
      </c>
      <c r="D160" s="267">
        <f>SUM(D161:D163)</f>
        <v>16414.45</v>
      </c>
      <c r="E160" s="267">
        <f>SUM(E161:E163)</f>
        <v>22347.82</v>
      </c>
      <c r="F160" s="180">
        <f t="shared" si="2"/>
        <v>136.14723612426855</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16414.45</v>
      </c>
      <c r="E162" s="279">
        <v>22347.82</v>
      </c>
      <c r="F162" s="180">
        <f t="shared" si="2"/>
        <v>136.14723612426855</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37586.43</v>
      </c>
      <c r="E164" s="267">
        <f>E165+E170+E178+E188+E189+E194</f>
        <v>41627.79</v>
      </c>
      <c r="F164" s="180">
        <f t="shared" si="2"/>
        <v>110.75217837927144</v>
      </c>
    </row>
    <row r="165" spans="1:6" s="1" customFormat="1" ht="12.75" customHeight="1" x14ac:dyDescent="0.2">
      <c r="A165" s="179" t="s">
        <v>382</v>
      </c>
      <c r="B165" s="87" t="s">
        <v>383</v>
      </c>
      <c r="C165" s="97" t="s">
        <v>382</v>
      </c>
      <c r="D165" s="267">
        <f>SUM(D166:D169)</f>
        <v>3185.38</v>
      </c>
      <c r="E165" s="267">
        <f>SUM(E166:E169)</f>
        <v>3992.64</v>
      </c>
      <c r="F165" s="180">
        <f t="shared" si="2"/>
        <v>125.34265927456063</v>
      </c>
    </row>
    <row r="166" spans="1:6" s="1" customFormat="1" ht="12.75" customHeight="1" x14ac:dyDescent="0.2">
      <c r="A166" s="179" t="s">
        <v>384</v>
      </c>
      <c r="B166" s="87" t="s">
        <v>385</v>
      </c>
      <c r="C166" s="97" t="s">
        <v>384</v>
      </c>
      <c r="D166" s="279">
        <v>809</v>
      </c>
      <c r="E166" s="279">
        <v>1245.5999999999999</v>
      </c>
      <c r="F166" s="180">
        <f t="shared" si="2"/>
        <v>153.96786155747836</v>
      </c>
    </row>
    <row r="167" spans="1:6" s="1" customFormat="1" ht="12.75" customHeight="1" x14ac:dyDescent="0.2">
      <c r="A167" s="179" t="s">
        <v>386</v>
      </c>
      <c r="B167" s="87" t="s">
        <v>387</v>
      </c>
      <c r="C167" s="97" t="s">
        <v>386</v>
      </c>
      <c r="D167" s="279">
        <v>2266.38</v>
      </c>
      <c r="E167" s="279">
        <v>2252.04</v>
      </c>
      <c r="F167" s="180">
        <f t="shared" si="2"/>
        <v>99.367272919810446</v>
      </c>
    </row>
    <row r="168" spans="1:6" s="1" customFormat="1" ht="12.75" customHeight="1" x14ac:dyDescent="0.2">
      <c r="A168" s="179" t="s">
        <v>388</v>
      </c>
      <c r="B168" s="87" t="s">
        <v>389</v>
      </c>
      <c r="C168" s="97" t="s">
        <v>388</v>
      </c>
      <c r="D168" s="279">
        <v>110</v>
      </c>
      <c r="E168" s="279">
        <v>495</v>
      </c>
      <c r="F168" s="180">
        <f t="shared" si="2"/>
        <v>450</v>
      </c>
    </row>
    <row r="169" spans="1:6" s="1" customFormat="1" ht="12.75" customHeight="1" x14ac:dyDescent="0.2">
      <c r="A169" s="179" t="s">
        <v>390</v>
      </c>
      <c r="B169" s="87" t="s">
        <v>391</v>
      </c>
      <c r="C169" s="97" t="s">
        <v>390</v>
      </c>
      <c r="D169" s="279">
        <v>0</v>
      </c>
      <c r="E169" s="279">
        <v>0</v>
      </c>
      <c r="F169" s="180" t="str">
        <f t="shared" si="2"/>
        <v>-</v>
      </c>
    </row>
    <row r="170" spans="1:6" s="1" customFormat="1" ht="12.75" customHeight="1" x14ac:dyDescent="0.2">
      <c r="A170" s="179" t="s">
        <v>392</v>
      </c>
      <c r="B170" s="87" t="s">
        <v>393</v>
      </c>
      <c r="C170" s="97" t="s">
        <v>392</v>
      </c>
      <c r="D170" s="267">
        <f>SUM(D171:D177)</f>
        <v>18890.64</v>
      </c>
      <c r="E170" s="267">
        <f>SUM(E171:E177)</f>
        <v>18071.5</v>
      </c>
      <c r="F170" s="180">
        <f t="shared" si="2"/>
        <v>95.663778463831832</v>
      </c>
    </row>
    <row r="171" spans="1:6" s="1" customFormat="1" ht="12.75" customHeight="1" x14ac:dyDescent="0.2">
      <c r="A171" s="179" t="s">
        <v>394</v>
      </c>
      <c r="B171" s="87" t="s">
        <v>395</v>
      </c>
      <c r="C171" s="97" t="s">
        <v>394</v>
      </c>
      <c r="D171" s="279">
        <v>3652.78</v>
      </c>
      <c r="E171" s="279">
        <v>2901.14</v>
      </c>
      <c r="F171" s="180">
        <f t="shared" si="2"/>
        <v>79.422795788413197</v>
      </c>
    </row>
    <row r="172" spans="1:6" s="1" customFormat="1" ht="12.75" customHeight="1" x14ac:dyDescent="0.2">
      <c r="A172" s="179" t="s">
        <v>396</v>
      </c>
      <c r="B172" s="87" t="s">
        <v>397</v>
      </c>
      <c r="C172" s="97" t="s">
        <v>396</v>
      </c>
      <c r="D172" s="279">
        <v>0</v>
      </c>
      <c r="E172" s="279">
        <v>0</v>
      </c>
      <c r="F172" s="180" t="str">
        <f t="shared" si="2"/>
        <v>-</v>
      </c>
    </row>
    <row r="173" spans="1:6" s="1" customFormat="1" ht="12.75" customHeight="1" x14ac:dyDescent="0.2">
      <c r="A173" s="179" t="s">
        <v>398</v>
      </c>
      <c r="B173" s="181" t="s">
        <v>399</v>
      </c>
      <c r="C173" s="97" t="s">
        <v>398</v>
      </c>
      <c r="D173" s="279">
        <v>14918.43</v>
      </c>
      <c r="E173" s="279">
        <v>14051.69</v>
      </c>
      <c r="F173" s="180">
        <f t="shared" si="2"/>
        <v>94.190139310906034</v>
      </c>
    </row>
    <row r="174" spans="1:6" s="1" customFormat="1" ht="12.75" customHeight="1" x14ac:dyDescent="0.2">
      <c r="A174" s="179" t="s">
        <v>400</v>
      </c>
      <c r="B174" s="181" t="s">
        <v>401</v>
      </c>
      <c r="C174" s="97" t="s">
        <v>400</v>
      </c>
      <c r="D174" s="279">
        <v>18.78</v>
      </c>
      <c r="E174" s="279">
        <v>933.73</v>
      </c>
      <c r="F174" s="180">
        <f t="shared" si="2"/>
        <v>4971.9382321618741</v>
      </c>
    </row>
    <row r="175" spans="1:6" s="1" customFormat="1" ht="12.75" customHeight="1" x14ac:dyDescent="0.2">
      <c r="A175" s="179" t="s">
        <v>402</v>
      </c>
      <c r="B175" s="181" t="s">
        <v>403</v>
      </c>
      <c r="C175" s="97" t="s">
        <v>402</v>
      </c>
      <c r="D175" s="279">
        <v>300.64999999999998</v>
      </c>
      <c r="E175" s="279">
        <v>184.94</v>
      </c>
      <c r="F175" s="180">
        <f t="shared" si="2"/>
        <v>61.513387660069853</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0</v>
      </c>
      <c r="E177" s="279">
        <v>0</v>
      </c>
      <c r="F177" s="180" t="str">
        <f t="shared" si="2"/>
        <v>-</v>
      </c>
    </row>
    <row r="178" spans="1:6" s="1" customFormat="1" ht="12.75" customHeight="1" x14ac:dyDescent="0.2">
      <c r="A178" s="179" t="s">
        <v>408</v>
      </c>
      <c r="B178" s="181" t="s">
        <v>409</v>
      </c>
      <c r="C178" s="97" t="s">
        <v>408</v>
      </c>
      <c r="D178" s="267">
        <f>SUM(D179:D187)</f>
        <v>8490.2000000000007</v>
      </c>
      <c r="E178" s="267">
        <f>SUM(E179:E187)</f>
        <v>15519.04</v>
      </c>
      <c r="F178" s="180">
        <f t="shared" si="2"/>
        <v>182.78768462462602</v>
      </c>
    </row>
    <row r="179" spans="1:6" s="1" customFormat="1" ht="12.75" customHeight="1" x14ac:dyDescent="0.2">
      <c r="A179" s="179" t="s">
        <v>410</v>
      </c>
      <c r="B179" s="181" t="s">
        <v>411</v>
      </c>
      <c r="C179" s="97" t="s">
        <v>410</v>
      </c>
      <c r="D179" s="279">
        <v>1012.06</v>
      </c>
      <c r="E179" s="279">
        <v>1077.8900000000001</v>
      </c>
      <c r="F179" s="180">
        <f t="shared" si="2"/>
        <v>106.50455506590519</v>
      </c>
    </row>
    <row r="180" spans="1:6" s="1" customFormat="1" ht="12.75" customHeight="1" x14ac:dyDescent="0.2">
      <c r="A180" s="179" t="s">
        <v>412</v>
      </c>
      <c r="B180" s="181" t="s">
        <v>413</v>
      </c>
      <c r="C180" s="97" t="s">
        <v>412</v>
      </c>
      <c r="D180" s="279">
        <v>962.4</v>
      </c>
      <c r="E180" s="279">
        <v>2435.5700000000002</v>
      </c>
      <c r="F180" s="180">
        <f t="shared" si="2"/>
        <v>253.07252701579387</v>
      </c>
    </row>
    <row r="181" spans="1:6" s="1" customFormat="1" ht="12.75" customHeight="1" x14ac:dyDescent="0.2">
      <c r="A181" s="179" t="s">
        <v>414</v>
      </c>
      <c r="B181" s="181" t="s">
        <v>415</v>
      </c>
      <c r="C181" s="97" t="s">
        <v>414</v>
      </c>
      <c r="D181" s="279">
        <v>0</v>
      </c>
      <c r="E181" s="279">
        <v>0</v>
      </c>
      <c r="F181" s="180" t="str">
        <f t="shared" si="2"/>
        <v>-</v>
      </c>
    </row>
    <row r="182" spans="1:6" s="1" customFormat="1" ht="12.75" customHeight="1" x14ac:dyDescent="0.2">
      <c r="A182" s="179" t="s">
        <v>416</v>
      </c>
      <c r="B182" s="181" t="s">
        <v>417</v>
      </c>
      <c r="C182" s="97" t="s">
        <v>416</v>
      </c>
      <c r="D182" s="279">
        <v>628.15</v>
      </c>
      <c r="E182" s="279">
        <v>792.43</v>
      </c>
      <c r="F182" s="180">
        <f t="shared" si="2"/>
        <v>126.15298893576374</v>
      </c>
    </row>
    <row r="183" spans="1:6" s="1" customFormat="1" ht="12.75" customHeight="1" x14ac:dyDescent="0.2">
      <c r="A183" s="179" t="s">
        <v>418</v>
      </c>
      <c r="B183" s="87" t="s">
        <v>419</v>
      </c>
      <c r="C183" s="97" t="s">
        <v>418</v>
      </c>
      <c r="D183" s="279">
        <v>0</v>
      </c>
      <c r="E183" s="279">
        <v>0</v>
      </c>
      <c r="F183" s="180" t="str">
        <f t="shared" si="2"/>
        <v>-</v>
      </c>
    </row>
    <row r="184" spans="1:6" s="1" customFormat="1" ht="12.75" customHeight="1" x14ac:dyDescent="0.2">
      <c r="A184" s="179" t="s">
        <v>420</v>
      </c>
      <c r="B184" s="87" t="s">
        <v>421</v>
      </c>
      <c r="C184" s="97" t="s">
        <v>420</v>
      </c>
      <c r="D184" s="279">
        <v>0</v>
      </c>
      <c r="E184" s="279">
        <v>0</v>
      </c>
      <c r="F184" s="180" t="str">
        <f t="shared" si="2"/>
        <v>-</v>
      </c>
    </row>
    <row r="185" spans="1:6" s="1" customFormat="1" ht="12.75" customHeight="1" x14ac:dyDescent="0.2">
      <c r="A185" s="179" t="s">
        <v>422</v>
      </c>
      <c r="B185" s="87" t="s">
        <v>423</v>
      </c>
      <c r="C185" s="97" t="s">
        <v>422</v>
      </c>
      <c r="D185" s="279">
        <v>3812.19</v>
      </c>
      <c r="E185" s="279">
        <v>7291.64</v>
      </c>
      <c r="F185" s="180">
        <f t="shared" si="2"/>
        <v>191.27168373034922</v>
      </c>
    </row>
    <row r="186" spans="1:6" s="1" customFormat="1" ht="12.75" customHeight="1" x14ac:dyDescent="0.2">
      <c r="A186" s="179" t="s">
        <v>424</v>
      </c>
      <c r="B186" s="87" t="s">
        <v>425</v>
      </c>
      <c r="C186" s="97" t="s">
        <v>424</v>
      </c>
      <c r="D186" s="279">
        <v>734.35</v>
      </c>
      <c r="E186" s="279">
        <v>2540.0100000000002</v>
      </c>
      <c r="F186" s="180">
        <f t="shared" si="2"/>
        <v>345.88547695240692</v>
      </c>
    </row>
    <row r="187" spans="1:6" s="1" customFormat="1" ht="12.75" customHeight="1" x14ac:dyDescent="0.2">
      <c r="A187" s="179" t="s">
        <v>426</v>
      </c>
      <c r="B187" s="87" t="s">
        <v>427</v>
      </c>
      <c r="C187" s="97" t="s">
        <v>426</v>
      </c>
      <c r="D187" s="279">
        <v>1341.05</v>
      </c>
      <c r="E187" s="279">
        <v>1381.5</v>
      </c>
      <c r="F187" s="180">
        <f t="shared" si="2"/>
        <v>103.01629320308714</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7020.21</v>
      </c>
      <c r="E194" s="267">
        <f>SUM(E195:E201)</f>
        <v>4044.6099999999997</v>
      </c>
      <c r="F194" s="180">
        <f t="shared" si="2"/>
        <v>57.613803575676506</v>
      </c>
    </row>
    <row r="195" spans="1:6" s="1" customFormat="1" ht="12.75" customHeight="1" x14ac:dyDescent="0.2">
      <c r="A195" s="179" t="s">
        <v>442</v>
      </c>
      <c r="B195" s="95" t="s">
        <v>443</v>
      </c>
      <c r="C195" s="97" t="s">
        <v>442</v>
      </c>
      <c r="D195" s="279">
        <v>0</v>
      </c>
      <c r="E195" s="279">
        <v>0</v>
      </c>
      <c r="F195" s="180" t="str">
        <f t="shared" si="2"/>
        <v>-</v>
      </c>
    </row>
    <row r="196" spans="1:6" s="1" customFormat="1" ht="12.75" customHeight="1" x14ac:dyDescent="0.2">
      <c r="A196" s="179" t="s">
        <v>444</v>
      </c>
      <c r="B196" s="87" t="s">
        <v>445</v>
      </c>
      <c r="C196" s="97" t="s">
        <v>444</v>
      </c>
      <c r="D196" s="279">
        <v>1845.24</v>
      </c>
      <c r="E196" s="279">
        <v>2012.49</v>
      </c>
      <c r="F196" s="180">
        <f t="shared" si="2"/>
        <v>109.06386161149769</v>
      </c>
    </row>
    <row r="197" spans="1:6" s="1" customFormat="1" ht="12.75" customHeight="1" x14ac:dyDescent="0.2">
      <c r="A197" s="179" t="s">
        <v>446</v>
      </c>
      <c r="B197" s="87" t="s">
        <v>447</v>
      </c>
      <c r="C197" s="97" t="s">
        <v>446</v>
      </c>
      <c r="D197" s="279">
        <v>580.9</v>
      </c>
      <c r="E197" s="279">
        <v>861.45</v>
      </c>
      <c r="F197" s="180">
        <f t="shared" si="2"/>
        <v>148.29574797727665</v>
      </c>
    </row>
    <row r="198" spans="1:6" s="1" customFormat="1" ht="12.75" customHeight="1" x14ac:dyDescent="0.2">
      <c r="A198" s="179" t="s">
        <v>448</v>
      </c>
      <c r="B198" s="87" t="s">
        <v>449</v>
      </c>
      <c r="C198" s="97" t="s">
        <v>448</v>
      </c>
      <c r="D198" s="279">
        <v>0</v>
      </c>
      <c r="E198" s="279">
        <v>0</v>
      </c>
      <c r="F198" s="180" t="str">
        <f t="shared" ref="F198:F261" si="3">IF(D198&lt;&gt;0,IF(E198/D198&gt;=100,"&gt;&gt;100",E198/D198*100),"-")</f>
        <v>-</v>
      </c>
    </row>
    <row r="199" spans="1:6" s="1" customFormat="1" ht="12.75" customHeight="1" x14ac:dyDescent="0.2">
      <c r="A199" s="179" t="s">
        <v>450</v>
      </c>
      <c r="B199" s="87" t="s">
        <v>451</v>
      </c>
      <c r="C199" s="97" t="s">
        <v>450</v>
      </c>
      <c r="D199" s="279">
        <v>734.34</v>
      </c>
      <c r="E199" s="279">
        <v>495.76</v>
      </c>
      <c r="F199" s="180">
        <f t="shared" si="3"/>
        <v>67.510962224582613</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3859.73</v>
      </c>
      <c r="E201" s="279">
        <v>674.91</v>
      </c>
      <c r="F201" s="180">
        <f t="shared" si="3"/>
        <v>17.485938135569068</v>
      </c>
    </row>
    <row r="202" spans="1:6" s="1" customFormat="1" ht="12.75" customHeight="1" x14ac:dyDescent="0.2">
      <c r="A202" s="179" t="s">
        <v>456</v>
      </c>
      <c r="B202" s="95" t="s">
        <v>457</v>
      </c>
      <c r="C202" s="97" t="s">
        <v>456</v>
      </c>
      <c r="D202" s="267">
        <f>D203+D208+D216</f>
        <v>782.89</v>
      </c>
      <c r="E202" s="267">
        <f>E203+E208+E216</f>
        <v>846.1</v>
      </c>
      <c r="F202" s="180">
        <f t="shared" si="3"/>
        <v>108.07393120361736</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0</v>
      </c>
      <c r="E208" s="267">
        <f>SUM(E209:E215)</f>
        <v>0</v>
      </c>
      <c r="F208" s="180" t="str">
        <f t="shared" si="3"/>
        <v>-</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0</v>
      </c>
      <c r="E210" s="279">
        <v>0</v>
      </c>
      <c r="F210" s="180" t="str">
        <f t="shared" si="3"/>
        <v>-</v>
      </c>
    </row>
    <row r="211" spans="1:6" s="1" customFormat="1" ht="24"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782.89</v>
      </c>
      <c r="E216" s="267">
        <f>SUM(E217:E220)</f>
        <v>846.1</v>
      </c>
      <c r="F216" s="180">
        <f t="shared" si="3"/>
        <v>108.07393120361736</v>
      </c>
    </row>
    <row r="217" spans="1:6" s="1" customFormat="1" ht="12.75" customHeight="1" x14ac:dyDescent="0.2">
      <c r="A217" s="179" t="s">
        <v>486</v>
      </c>
      <c r="B217" s="184" t="s">
        <v>487</v>
      </c>
      <c r="C217" s="97" t="s">
        <v>486</v>
      </c>
      <c r="D217" s="279">
        <v>782.89</v>
      </c>
      <c r="E217" s="279">
        <v>846.1</v>
      </c>
      <c r="F217" s="180">
        <f t="shared" si="3"/>
        <v>108.07393120361736</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0</v>
      </c>
      <c r="E219" s="279">
        <v>0</v>
      </c>
      <c r="F219" s="180" t="str">
        <f t="shared" si="3"/>
        <v>-</v>
      </c>
    </row>
    <row r="220" spans="1:6" s="1" customFormat="1" ht="12.75" customHeight="1" x14ac:dyDescent="0.2">
      <c r="A220" s="179" t="s">
        <v>492</v>
      </c>
      <c r="B220" s="181" t="s">
        <v>493</v>
      </c>
      <c r="C220" s="97" t="s">
        <v>492</v>
      </c>
      <c r="D220" s="279">
        <v>0</v>
      </c>
      <c r="E220" s="279">
        <v>0</v>
      </c>
      <c r="F220" s="180" t="str">
        <f t="shared" si="3"/>
        <v>-</v>
      </c>
    </row>
    <row r="221" spans="1:6" s="1" customFormat="1" ht="12.75" customHeight="1" x14ac:dyDescent="0.2">
      <c r="A221" s="179" t="s">
        <v>494</v>
      </c>
      <c r="B221" s="181" t="s">
        <v>495</v>
      </c>
      <c r="C221" s="97" t="s">
        <v>494</v>
      </c>
      <c r="D221" s="267">
        <f>D222+D225+D229</f>
        <v>0</v>
      </c>
      <c r="E221" s="267">
        <f>E222+E225+E229</f>
        <v>0</v>
      </c>
      <c r="F221" s="180" t="str">
        <f t="shared" si="3"/>
        <v>-</v>
      </c>
    </row>
    <row r="222" spans="1:6" s="1" customFormat="1" ht="24" customHeight="1" x14ac:dyDescent="0.2">
      <c r="A222" s="179" t="s">
        <v>496</v>
      </c>
      <c r="B222" s="181" t="s">
        <v>497</v>
      </c>
      <c r="C222" s="97" t="s">
        <v>496</v>
      </c>
      <c r="D222" s="267">
        <f>SUM(D223:D224)</f>
        <v>0</v>
      </c>
      <c r="E222" s="267">
        <f>SUM(E223:E224)</f>
        <v>0</v>
      </c>
      <c r="F222" s="180" t="str">
        <f t="shared" si="3"/>
        <v>-</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0</v>
      </c>
      <c r="E224" s="279">
        <v>0</v>
      </c>
      <c r="F224" s="180" t="str">
        <f t="shared" si="3"/>
        <v>-</v>
      </c>
    </row>
    <row r="225" spans="1:6" s="1" customFormat="1" ht="36" customHeight="1" x14ac:dyDescent="0.2">
      <c r="A225" s="179" t="s">
        <v>502</v>
      </c>
      <c r="B225" s="181" t="s">
        <v>503</v>
      </c>
      <c r="C225" s="97" t="s">
        <v>502</v>
      </c>
      <c r="D225" s="267">
        <f>SUM(D226:D228)</f>
        <v>0</v>
      </c>
      <c r="E225" s="267">
        <f>SUM(E226:E228)</f>
        <v>0</v>
      </c>
      <c r="F225" s="180" t="str">
        <f t="shared" si="3"/>
        <v>-</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0</v>
      </c>
      <c r="E227" s="279">
        <v>0</v>
      </c>
      <c r="F227" s="180" t="str">
        <f t="shared" si="3"/>
        <v>-</v>
      </c>
    </row>
    <row r="228" spans="1:6" s="1" customFormat="1" ht="12.75" customHeight="1" x14ac:dyDescent="0.2">
      <c r="A228" s="179" t="s">
        <v>508</v>
      </c>
      <c r="B228" s="87" t="s">
        <v>509</v>
      </c>
      <c r="C228" s="97" t="s">
        <v>508</v>
      </c>
      <c r="D228" s="279">
        <v>0</v>
      </c>
      <c r="E228" s="279">
        <v>0</v>
      </c>
      <c r="F228" s="180" t="str">
        <f t="shared" si="3"/>
        <v>-</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0</v>
      </c>
      <c r="E237" s="267">
        <f>SUM(E238:E241)</f>
        <v>0</v>
      </c>
      <c r="F237" s="180" t="str">
        <f t="shared" si="3"/>
        <v>-</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0</v>
      </c>
      <c r="E239" s="279">
        <v>0</v>
      </c>
      <c r="F239" s="180" t="str">
        <f t="shared" si="3"/>
        <v>-</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0</v>
      </c>
      <c r="E246" s="267">
        <f>SUM(E247:E249)</f>
        <v>0</v>
      </c>
      <c r="F246" s="180" t="str">
        <f t="shared" si="3"/>
        <v>-</v>
      </c>
    </row>
    <row r="247" spans="1:6" s="1" customFormat="1" ht="12.75" customHeight="1" x14ac:dyDescent="0.2">
      <c r="A247" s="179" t="s">
        <v>543</v>
      </c>
      <c r="B247" s="87" t="s">
        <v>544</v>
      </c>
      <c r="C247" s="97" t="s">
        <v>543</v>
      </c>
      <c r="D247" s="279">
        <v>0</v>
      </c>
      <c r="E247" s="279">
        <v>0</v>
      </c>
      <c r="F247" s="180" t="str">
        <f t="shared" si="3"/>
        <v>-</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0</v>
      </c>
      <c r="E250" s="267">
        <f>SUM(E251:E253)</f>
        <v>0</v>
      </c>
      <c r="F250" s="180" t="str">
        <f t="shared" si="3"/>
        <v>-</v>
      </c>
    </row>
    <row r="251" spans="1:6" s="1" customFormat="1" ht="24" customHeight="1" x14ac:dyDescent="0.2">
      <c r="A251" s="179" t="s">
        <v>551</v>
      </c>
      <c r="B251" s="87" t="s">
        <v>552</v>
      </c>
      <c r="C251" s="97" t="s">
        <v>551</v>
      </c>
      <c r="D251" s="279">
        <v>0</v>
      </c>
      <c r="E251" s="279">
        <v>0</v>
      </c>
      <c r="F251" s="180" t="str">
        <f t="shared" si="3"/>
        <v>-</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0</v>
      </c>
      <c r="E262" s="267">
        <f>E263+E269</f>
        <v>0</v>
      </c>
      <c r="F262" s="180" t="str">
        <f t="shared" ref="F262:F306" si="4">IF(D262&lt;&gt;0,IF(E262/D262&gt;=100,"&gt;&gt;100",E262/D262*100),"-")</f>
        <v>-</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0</v>
      </c>
      <c r="E269" s="267">
        <f>SUM(E270:E272)</f>
        <v>0</v>
      </c>
      <c r="F269" s="180" t="str">
        <f t="shared" si="4"/>
        <v>-</v>
      </c>
    </row>
    <row r="270" spans="1:6" s="1" customFormat="1" ht="12.75" customHeight="1" x14ac:dyDescent="0.2">
      <c r="A270" s="179" t="s">
        <v>583</v>
      </c>
      <c r="B270" s="181" t="s">
        <v>584</v>
      </c>
      <c r="C270" s="97" t="s">
        <v>583</v>
      </c>
      <c r="D270" s="279">
        <v>0</v>
      </c>
      <c r="E270" s="279">
        <v>0</v>
      </c>
      <c r="F270" s="180" t="str">
        <f t="shared" si="4"/>
        <v>-</v>
      </c>
    </row>
    <row r="271" spans="1:6" s="1" customFormat="1" ht="12.75" customHeight="1" x14ac:dyDescent="0.2">
      <c r="A271" s="179" t="s">
        <v>585</v>
      </c>
      <c r="B271" s="181" t="s">
        <v>586</v>
      </c>
      <c r="C271" s="97" t="s">
        <v>585</v>
      </c>
      <c r="D271" s="279">
        <v>0</v>
      </c>
      <c r="E271" s="279">
        <v>0</v>
      </c>
      <c r="F271" s="180" t="str">
        <f t="shared" si="4"/>
        <v>-</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0</v>
      </c>
      <c r="E273" s="267">
        <f>E274+E278+E283+E289</f>
        <v>0</v>
      </c>
      <c r="F273" s="180" t="str">
        <f t="shared" si="4"/>
        <v>-</v>
      </c>
    </row>
    <row r="274" spans="1:6" s="1" customFormat="1" ht="12.75" customHeight="1" x14ac:dyDescent="0.2">
      <c r="A274" s="179" t="s">
        <v>591</v>
      </c>
      <c r="B274" s="87" t="s">
        <v>592</v>
      </c>
      <c r="C274" s="97" t="s">
        <v>591</v>
      </c>
      <c r="D274" s="267">
        <f>SUM(D275:D277)</f>
        <v>0</v>
      </c>
      <c r="E274" s="267">
        <f>SUM(E275:E277)</f>
        <v>0</v>
      </c>
      <c r="F274" s="180" t="str">
        <f t="shared" si="4"/>
        <v>-</v>
      </c>
    </row>
    <row r="275" spans="1:6" s="1" customFormat="1" ht="12.75" customHeight="1" x14ac:dyDescent="0.2">
      <c r="A275" s="179" t="s">
        <v>593</v>
      </c>
      <c r="B275" s="87" t="s">
        <v>594</v>
      </c>
      <c r="C275" s="97" t="s">
        <v>593</v>
      </c>
      <c r="D275" s="279">
        <v>0</v>
      </c>
      <c r="E275" s="279">
        <v>0</v>
      </c>
      <c r="F275" s="180" t="str">
        <f t="shared" si="4"/>
        <v>-</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0</v>
      </c>
      <c r="E283" s="267">
        <f>SUM(E284:E288)</f>
        <v>0</v>
      </c>
      <c r="F283" s="180" t="str">
        <f t="shared" si="4"/>
        <v>-</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0</v>
      </c>
      <c r="E289" s="267">
        <f>SUM(E290:E294)</f>
        <v>0</v>
      </c>
      <c r="F289" s="180" t="str">
        <f t="shared" si="4"/>
        <v>-</v>
      </c>
    </row>
    <row r="290" spans="1:6" s="1" customFormat="1" ht="24" customHeight="1" x14ac:dyDescent="0.2">
      <c r="A290" s="179" t="s">
        <v>622</v>
      </c>
      <c r="B290" s="87" t="s">
        <v>623</v>
      </c>
      <c r="C290" s="97" t="s">
        <v>622</v>
      </c>
      <c r="D290" s="279">
        <v>0</v>
      </c>
      <c r="E290" s="279">
        <v>0</v>
      </c>
      <c r="F290" s="180" t="str">
        <f t="shared" si="4"/>
        <v>-</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166409.68000000002</v>
      </c>
      <c r="E299" s="267">
        <f>E152-E297+E298</f>
        <v>212666.35</v>
      </c>
      <c r="F299" s="180">
        <f t="shared" si="4"/>
        <v>127.79686253828501</v>
      </c>
    </row>
    <row r="300" spans="1:6" s="1" customFormat="1" ht="12.75" customHeight="1" x14ac:dyDescent="0.2">
      <c r="A300" s="179"/>
      <c r="B300" s="87" t="s">
        <v>642</v>
      </c>
      <c r="C300" s="97" t="s">
        <v>643</v>
      </c>
      <c r="D300" s="267">
        <f>IF(D6&gt;=D299,D6-D299,0)</f>
        <v>44794.479999999981</v>
      </c>
      <c r="E300" s="267">
        <f>IF(E6&gt;=E299,E6-E299,0)</f>
        <v>29623.47</v>
      </c>
      <c r="F300" s="180">
        <f t="shared" si="4"/>
        <v>66.131965367161342</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12271.8</v>
      </c>
      <c r="E302" s="279">
        <v>11503.49</v>
      </c>
      <c r="F302" s="180">
        <f t="shared" si="4"/>
        <v>93.739223259831476</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0</v>
      </c>
      <c r="E304" s="279">
        <v>0</v>
      </c>
      <c r="F304" s="180" t="str">
        <f t="shared" si="4"/>
        <v>-</v>
      </c>
    </row>
    <row r="305" spans="1:6" s="1" customFormat="1" ht="12" customHeight="1" x14ac:dyDescent="0.2">
      <c r="A305" s="179" t="s">
        <v>652</v>
      </c>
      <c r="B305" s="87" t="s">
        <v>653</v>
      </c>
      <c r="C305" s="97" t="s">
        <v>652</v>
      </c>
      <c r="D305" s="279">
        <v>0</v>
      </c>
      <c r="E305" s="279">
        <v>0</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24"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0</v>
      </c>
      <c r="E321" s="267">
        <f>E322+E327+E336+E341+E346+E349</f>
        <v>0</v>
      </c>
      <c r="F321" s="180" t="str">
        <f t="shared" si="5"/>
        <v>-</v>
      </c>
    </row>
    <row r="322" spans="1:6" s="1" customFormat="1" ht="12.75" customHeight="1" x14ac:dyDescent="0.2">
      <c r="A322" s="179" t="s">
        <v>685</v>
      </c>
      <c r="B322" s="87" t="s">
        <v>686</v>
      </c>
      <c r="C322" s="97" t="s">
        <v>685</v>
      </c>
      <c r="D322" s="267">
        <f>SUM(D323:D326)</f>
        <v>0</v>
      </c>
      <c r="E322" s="267">
        <f>SUM(E323:E326)</f>
        <v>0</v>
      </c>
      <c r="F322" s="180" t="str">
        <f t="shared" si="5"/>
        <v>-</v>
      </c>
    </row>
    <row r="323" spans="1:6" s="1" customFormat="1" ht="12.75" customHeight="1" x14ac:dyDescent="0.2">
      <c r="A323" s="179" t="s">
        <v>687</v>
      </c>
      <c r="B323" s="87" t="s">
        <v>688</v>
      </c>
      <c r="C323" s="97" t="s">
        <v>687</v>
      </c>
      <c r="D323" s="279">
        <v>0</v>
      </c>
      <c r="E323" s="279">
        <v>0</v>
      </c>
      <c r="F323" s="180" t="str">
        <f t="shared" si="5"/>
        <v>-</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45562.79</v>
      </c>
      <c r="E360" s="267">
        <f>E361+E373+E406+E410+E412</f>
        <v>37059.879999999997</v>
      </c>
      <c r="F360" s="180">
        <f t="shared" si="6"/>
        <v>81.338039220161889</v>
      </c>
    </row>
    <row r="361" spans="1:6" s="1" customFormat="1" ht="12.75" customHeight="1" x14ac:dyDescent="0.2">
      <c r="A361" s="179" t="s">
        <v>763</v>
      </c>
      <c r="B361" s="87" t="s">
        <v>764</v>
      </c>
      <c r="C361" s="97" t="s">
        <v>763</v>
      </c>
      <c r="D361" s="267">
        <f>D362+D366</f>
        <v>0</v>
      </c>
      <c r="E361" s="267">
        <f>E362+E366</f>
        <v>0</v>
      </c>
      <c r="F361" s="180" t="str">
        <f t="shared" si="6"/>
        <v>-</v>
      </c>
    </row>
    <row r="362" spans="1:6" s="1" customFormat="1" ht="12.75" customHeight="1" x14ac:dyDescent="0.2">
      <c r="A362" s="179" t="s">
        <v>765</v>
      </c>
      <c r="B362" s="87" t="s">
        <v>766</v>
      </c>
      <c r="C362" s="97" t="s">
        <v>765</v>
      </c>
      <c r="D362" s="267">
        <f>SUM(D363:D365)</f>
        <v>0</v>
      </c>
      <c r="E362" s="267">
        <f>SUM(E363:E365)</f>
        <v>0</v>
      </c>
      <c r="F362" s="180" t="str">
        <f t="shared" si="6"/>
        <v>-</v>
      </c>
    </row>
    <row r="363" spans="1:6" s="1" customFormat="1" ht="12.75" customHeight="1" x14ac:dyDescent="0.2">
      <c r="A363" s="179" t="s">
        <v>767</v>
      </c>
      <c r="B363" s="87" t="s">
        <v>664</v>
      </c>
      <c r="C363" s="97" t="s">
        <v>767</v>
      </c>
      <c r="D363" s="279">
        <v>0</v>
      </c>
      <c r="E363" s="279">
        <v>0</v>
      </c>
      <c r="F363" s="180" t="str">
        <f t="shared" si="6"/>
        <v>-</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45562.79</v>
      </c>
      <c r="E373" s="267">
        <f>E374+E379+E388+E393+E398+E401</f>
        <v>37059.879999999997</v>
      </c>
      <c r="F373" s="180">
        <f t="shared" si="7"/>
        <v>81.338039220161889</v>
      </c>
    </row>
    <row r="374" spans="1:6" s="1" customFormat="1" ht="12.75" customHeight="1" x14ac:dyDescent="0.2">
      <c r="A374" s="179" t="s">
        <v>781</v>
      </c>
      <c r="B374" s="87" t="s">
        <v>782</v>
      </c>
      <c r="C374" s="97" t="s">
        <v>781</v>
      </c>
      <c r="D374" s="267">
        <f>SUM(D375:D378)</f>
        <v>0</v>
      </c>
      <c r="E374" s="267">
        <f>SUM(E375:E378)</f>
        <v>0</v>
      </c>
      <c r="F374" s="180" t="str">
        <f t="shared" si="7"/>
        <v>-</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0</v>
      </c>
      <c r="E376" s="279">
        <v>0</v>
      </c>
      <c r="F376" s="180" t="str">
        <f t="shared" si="7"/>
        <v>-</v>
      </c>
    </row>
    <row r="377" spans="1:6" s="1" customFormat="1" ht="12.75" customHeight="1" x14ac:dyDescent="0.2">
      <c r="A377" s="179" t="s">
        <v>785</v>
      </c>
      <c r="B377" s="87" t="s">
        <v>692</v>
      </c>
      <c r="C377" s="97" t="s">
        <v>785</v>
      </c>
      <c r="D377" s="279">
        <v>0</v>
      </c>
      <c r="E377" s="279">
        <v>0</v>
      </c>
      <c r="F377" s="180" t="str">
        <f t="shared" si="7"/>
        <v>-</v>
      </c>
    </row>
    <row r="378" spans="1:6" s="1" customFormat="1" ht="12.75" customHeight="1" x14ac:dyDescent="0.2">
      <c r="A378" s="179" t="s">
        <v>786</v>
      </c>
      <c r="B378" s="87" t="s">
        <v>694</v>
      </c>
      <c r="C378" s="97" t="s">
        <v>786</v>
      </c>
      <c r="D378" s="279">
        <v>0</v>
      </c>
      <c r="E378" s="279">
        <v>0</v>
      </c>
      <c r="F378" s="180" t="str">
        <f t="shared" si="7"/>
        <v>-</v>
      </c>
    </row>
    <row r="379" spans="1:6" s="1" customFormat="1" ht="12.75" customHeight="1" x14ac:dyDescent="0.2">
      <c r="A379" s="179" t="s">
        <v>787</v>
      </c>
      <c r="B379" s="87" t="s">
        <v>788</v>
      </c>
      <c r="C379" s="97" t="s">
        <v>787</v>
      </c>
      <c r="D379" s="267">
        <f>SUM(D380:D387)</f>
        <v>8009.0399999999991</v>
      </c>
      <c r="E379" s="267">
        <f>SUM(E380:E387)</f>
        <v>599</v>
      </c>
      <c r="F379" s="180">
        <f t="shared" si="7"/>
        <v>7.4790486749972542</v>
      </c>
    </row>
    <row r="380" spans="1:6" s="1" customFormat="1" ht="12.75" customHeight="1" x14ac:dyDescent="0.2">
      <c r="A380" s="179" t="s">
        <v>789</v>
      </c>
      <c r="B380" s="87" t="s">
        <v>698</v>
      </c>
      <c r="C380" s="97" t="s">
        <v>789</v>
      </c>
      <c r="D380" s="279">
        <v>775.1</v>
      </c>
      <c r="E380" s="279">
        <v>599</v>
      </c>
      <c r="F380" s="180">
        <f t="shared" si="7"/>
        <v>77.280350922461622</v>
      </c>
    </row>
    <row r="381" spans="1:6" s="1" customFormat="1" ht="12.75" customHeight="1" x14ac:dyDescent="0.2">
      <c r="A381" s="179" t="s">
        <v>790</v>
      </c>
      <c r="B381" s="87" t="s">
        <v>791</v>
      </c>
      <c r="C381" s="97" t="s">
        <v>790</v>
      </c>
      <c r="D381" s="279">
        <v>949</v>
      </c>
      <c r="E381" s="279">
        <v>0</v>
      </c>
      <c r="F381" s="180">
        <f t="shared" si="7"/>
        <v>0</v>
      </c>
    </row>
    <row r="382" spans="1:6" s="1" customFormat="1" ht="12.75" customHeight="1" x14ac:dyDescent="0.2">
      <c r="A382" s="179" t="s">
        <v>792</v>
      </c>
      <c r="B382" s="87" t="s">
        <v>702</v>
      </c>
      <c r="C382" s="97" t="s">
        <v>792</v>
      </c>
      <c r="D382" s="279">
        <v>0</v>
      </c>
      <c r="E382" s="279">
        <v>0</v>
      </c>
      <c r="F382" s="180" t="str">
        <f t="shared" si="7"/>
        <v>-</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79">
        <v>0</v>
      </c>
      <c r="E385" s="279">
        <v>0</v>
      </c>
      <c r="F385" s="180" t="str">
        <f t="shared" si="7"/>
        <v>-</v>
      </c>
    </row>
    <row r="386" spans="1:6" s="1" customFormat="1" ht="12.75" customHeight="1" x14ac:dyDescent="0.2">
      <c r="A386" s="179" t="s">
        <v>796</v>
      </c>
      <c r="B386" s="95" t="s">
        <v>710</v>
      </c>
      <c r="C386" s="97" t="s">
        <v>796</v>
      </c>
      <c r="D386" s="279">
        <v>6284.94</v>
      </c>
      <c r="E386" s="279">
        <v>0</v>
      </c>
      <c r="F386" s="180">
        <f t="shared" si="7"/>
        <v>0</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37553.75</v>
      </c>
      <c r="E393" s="267">
        <f>SUM(E394:E397)</f>
        <v>36460.879999999997</v>
      </c>
      <c r="F393" s="180">
        <f t="shared" si="7"/>
        <v>97.089851213260985</v>
      </c>
    </row>
    <row r="394" spans="1:6" s="1" customFormat="1" ht="12.75" customHeight="1" x14ac:dyDescent="0.2">
      <c r="A394" s="179" t="s">
        <v>806</v>
      </c>
      <c r="B394" s="87" t="s">
        <v>807</v>
      </c>
      <c r="C394" s="97" t="s">
        <v>806</v>
      </c>
      <c r="D394" s="279">
        <v>37553.75</v>
      </c>
      <c r="E394" s="279">
        <v>36460.879999999997</v>
      </c>
      <c r="F394" s="180">
        <f t="shared" si="7"/>
        <v>97.089851213260985</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0</v>
      </c>
      <c r="E401" s="267">
        <f>SUM(E402:E405)</f>
        <v>0</v>
      </c>
      <c r="F401" s="180" t="str">
        <f t="shared" si="7"/>
        <v>-</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0</v>
      </c>
      <c r="E405" s="279">
        <v>0</v>
      </c>
      <c r="F405" s="180" t="str">
        <f t="shared" si="8"/>
        <v>-</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0</v>
      </c>
      <c r="E412" s="267">
        <f>SUM(E413:E416)</f>
        <v>0</v>
      </c>
      <c r="F412" s="180" t="str">
        <f t="shared" si="8"/>
        <v>-</v>
      </c>
    </row>
    <row r="413" spans="1:6" s="1" customFormat="1" ht="12.75" customHeight="1" x14ac:dyDescent="0.2">
      <c r="A413" s="179" t="s">
        <v>834</v>
      </c>
      <c r="B413" s="87" t="s">
        <v>835</v>
      </c>
      <c r="C413" s="97" t="s">
        <v>834</v>
      </c>
      <c r="D413" s="279">
        <v>0</v>
      </c>
      <c r="E413" s="279">
        <v>0</v>
      </c>
      <c r="F413" s="180" t="str">
        <f t="shared" si="8"/>
        <v>-</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45562.79</v>
      </c>
      <c r="E418" s="267">
        <f>IF(E360&gt;=E308,E360-E308,0)</f>
        <v>37059.879999999997</v>
      </c>
      <c r="F418" s="180">
        <f t="shared" si="8"/>
        <v>81.338039220161889</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0</v>
      </c>
      <c r="E420" s="279">
        <v>0</v>
      </c>
      <c r="F420" s="180" t="str">
        <f t="shared" si="8"/>
        <v>-</v>
      </c>
    </row>
    <row r="421" spans="1:6" s="1" customFormat="1" ht="12.75" customHeight="1" x14ac:dyDescent="0.2">
      <c r="A421" s="179" t="s">
        <v>850</v>
      </c>
      <c r="B421" s="87" t="s">
        <v>851</v>
      </c>
      <c r="C421" s="97" t="s">
        <v>850</v>
      </c>
      <c r="D421" s="279">
        <v>0</v>
      </c>
      <c r="E421" s="279">
        <v>0</v>
      </c>
      <c r="F421" s="180" t="str">
        <f t="shared" si="8"/>
        <v>-</v>
      </c>
    </row>
    <row r="422" spans="1:6" s="1" customFormat="1" ht="12.75" customHeight="1" x14ac:dyDescent="0.2">
      <c r="A422" s="179"/>
      <c r="B422" s="87" t="s">
        <v>852</v>
      </c>
      <c r="C422" s="97" t="s">
        <v>853</v>
      </c>
      <c r="D422" s="267">
        <f>D6+D308</f>
        <v>211204.16</v>
      </c>
      <c r="E422" s="267">
        <f>E6+E308</f>
        <v>242289.82</v>
      </c>
      <c r="F422" s="180">
        <f t="shared" si="8"/>
        <v>114.71829910925997</v>
      </c>
    </row>
    <row r="423" spans="1:6" s="1" customFormat="1" ht="12.75" customHeight="1" x14ac:dyDescent="0.2">
      <c r="A423" s="179"/>
      <c r="B423" s="87" t="s">
        <v>854</v>
      </c>
      <c r="C423" s="97" t="s">
        <v>855</v>
      </c>
      <c r="D423" s="267">
        <f>D299+D360</f>
        <v>211972.47000000003</v>
      </c>
      <c r="E423" s="267">
        <f>E299+E360</f>
        <v>249726.23</v>
      </c>
      <c r="F423" s="180">
        <f t="shared" si="8"/>
        <v>117.81069022783947</v>
      </c>
    </row>
    <row r="424" spans="1:6" s="1" customFormat="1" ht="12.75" customHeight="1" x14ac:dyDescent="0.2">
      <c r="A424" s="179"/>
      <c r="B424" s="87" t="s">
        <v>856</v>
      </c>
      <c r="C424" s="97" t="s">
        <v>857</v>
      </c>
      <c r="D424" s="267">
        <f>IF(D422&gt;=D423,D422-D423,0)</f>
        <v>0</v>
      </c>
      <c r="E424" s="267">
        <f>IF(E422&gt;=E423,E422-E423,0)</f>
        <v>0</v>
      </c>
      <c r="F424" s="180" t="str">
        <f t="shared" si="8"/>
        <v>-</v>
      </c>
    </row>
    <row r="425" spans="1:6" s="1" customFormat="1" ht="12.75" customHeight="1" x14ac:dyDescent="0.2">
      <c r="A425" s="179"/>
      <c r="B425" s="87" t="s">
        <v>858</v>
      </c>
      <c r="C425" s="97" t="s">
        <v>859</v>
      </c>
      <c r="D425" s="267">
        <f>IF(D423&gt;=D422,D423-D422,0)</f>
        <v>768.31000000002678</v>
      </c>
      <c r="E425" s="267">
        <f>IF(E423&gt;=E422,E423-E422,0)</f>
        <v>7436.4100000000035</v>
      </c>
      <c r="F425" s="180">
        <f t="shared" si="8"/>
        <v>967.8918665642442</v>
      </c>
    </row>
    <row r="426" spans="1:6" s="1" customFormat="1" ht="12.75" customHeight="1" x14ac:dyDescent="0.2">
      <c r="A426" s="187" t="s">
        <v>860</v>
      </c>
      <c r="B426" s="95" t="s">
        <v>861</v>
      </c>
      <c r="C426" s="99" t="s">
        <v>862</v>
      </c>
      <c r="D426" s="267">
        <f>IF(D302-D303+D419-D420&gt;=0,D302-D303+D419-D420,0)</f>
        <v>12271.8</v>
      </c>
      <c r="E426" s="267">
        <f>IF(E302-E303+E419-E420&gt;=0,E302-E303+E419-E420,0)</f>
        <v>11503.49</v>
      </c>
      <c r="F426" s="180">
        <f t="shared" si="8"/>
        <v>93.739223259831476</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80" t="str">
        <f t="shared" si="8"/>
        <v>-</v>
      </c>
    </row>
    <row r="428" spans="1:6" s="1" customFormat="1" ht="24" customHeight="1" x14ac:dyDescent="0.2">
      <c r="A428" s="185" t="s">
        <v>865</v>
      </c>
      <c r="B428" s="94" t="s">
        <v>866</v>
      </c>
      <c r="C428" s="98" t="s">
        <v>867</v>
      </c>
      <c r="D428" s="270">
        <f>D304+D421</f>
        <v>0</v>
      </c>
      <c r="E428" s="270">
        <f>E304+E421</f>
        <v>0</v>
      </c>
      <c r="F428" s="186" t="str">
        <f t="shared" si="8"/>
        <v>-</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0</v>
      </c>
      <c r="E535" s="267">
        <f>E536+E571+E584+E597+E629</f>
        <v>0</v>
      </c>
      <c r="F535" s="180" t="str">
        <f t="shared" si="10"/>
        <v>-</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0</v>
      </c>
      <c r="E597" s="267">
        <f>E598+E603+E607+E609+E616+E621</f>
        <v>0</v>
      </c>
      <c r="F597" s="180" t="str">
        <f t="shared" si="11"/>
        <v>-</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0</v>
      </c>
      <c r="E609" s="267">
        <f>SUM(E610:E615)</f>
        <v>0</v>
      </c>
      <c r="F609" s="180" t="str">
        <f t="shared" si="11"/>
        <v>-</v>
      </c>
    </row>
    <row r="610" spans="1:6" s="1" customFormat="1" ht="24" customHeight="1" x14ac:dyDescent="0.2">
      <c r="A610" s="179" t="s">
        <v>1219</v>
      </c>
      <c r="B610" s="87" t="s">
        <v>1220</v>
      </c>
      <c r="C610" s="97" t="s">
        <v>1219</v>
      </c>
      <c r="D610" s="279">
        <v>0</v>
      </c>
      <c r="E610" s="279">
        <v>0</v>
      </c>
      <c r="F610" s="180" t="str">
        <f t="shared" si="11"/>
        <v>-</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0</v>
      </c>
      <c r="E640" s="267">
        <f>IF(E535-E430&gt;=0,E535-E430,0)</f>
        <v>0</v>
      </c>
      <c r="F640" s="180" t="str">
        <f t="shared" si="12"/>
        <v>-</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211204.16</v>
      </c>
      <c r="E643" s="267">
        <f>E422+E430</f>
        <v>242289.82</v>
      </c>
      <c r="F643" s="180">
        <f t="shared" si="12"/>
        <v>114.71829910925997</v>
      </c>
    </row>
    <row r="644" spans="1:6" s="1" customFormat="1" ht="12.75" customHeight="1" x14ac:dyDescent="0.2">
      <c r="A644" s="179"/>
      <c r="B644" s="87" t="s">
        <v>1287</v>
      </c>
      <c r="C644" s="97" t="s">
        <v>1288</v>
      </c>
      <c r="D644" s="267">
        <f>D423+D535</f>
        <v>211972.47000000003</v>
      </c>
      <c r="E644" s="267">
        <f>E423+E535</f>
        <v>249726.23</v>
      </c>
      <c r="F644" s="180">
        <f t="shared" si="12"/>
        <v>117.81069022783947</v>
      </c>
    </row>
    <row r="645" spans="1:6" s="1" customFormat="1" ht="12.75" customHeight="1" x14ac:dyDescent="0.2">
      <c r="A645" s="179"/>
      <c r="B645" s="87" t="s">
        <v>1289</v>
      </c>
      <c r="C645" s="97" t="s">
        <v>1290</v>
      </c>
      <c r="D645" s="267">
        <f>IF(D643&gt;=D644,D643-D644,0)</f>
        <v>0</v>
      </c>
      <c r="E645" s="267">
        <f>IF(E643&gt;=E644,E643-E644,0)</f>
        <v>0</v>
      </c>
      <c r="F645" s="180" t="str">
        <f t="shared" si="12"/>
        <v>-</v>
      </c>
    </row>
    <row r="646" spans="1:6" s="1" customFormat="1" ht="12.75" customHeight="1" x14ac:dyDescent="0.2">
      <c r="A646" s="179"/>
      <c r="B646" s="87" t="s">
        <v>1291</v>
      </c>
      <c r="C646" s="97" t="s">
        <v>1292</v>
      </c>
      <c r="D646" s="267">
        <f>IF(D644&gt;=D643,D644-D643,0)</f>
        <v>768.31000000002678</v>
      </c>
      <c r="E646" s="267">
        <f>IF(E644&gt;=E643,E644-E643,0)</f>
        <v>7436.4100000000035</v>
      </c>
      <c r="F646" s="180">
        <f t="shared" si="12"/>
        <v>967.8918665642442</v>
      </c>
    </row>
    <row r="647" spans="1:6" s="1" customFormat="1" ht="24" customHeight="1" x14ac:dyDescent="0.2">
      <c r="A647" s="187" t="s">
        <v>1293</v>
      </c>
      <c r="B647" s="87" t="s">
        <v>1294</v>
      </c>
      <c r="C647" s="99" t="s">
        <v>1293</v>
      </c>
      <c r="D647" s="267">
        <f>IF(D426-D427+D641-D642&gt;=0,D426-D427+D641-D642,0)</f>
        <v>12271.8</v>
      </c>
      <c r="E647" s="267">
        <f>IF(E426-E427+E641-E642&gt;=0,E426-E427+E641-E642,0)</f>
        <v>11503.49</v>
      </c>
      <c r="F647" s="180">
        <f t="shared" si="12"/>
        <v>93.739223259831476</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80" t="str">
        <f t="shared" si="12"/>
        <v>-</v>
      </c>
    </row>
    <row r="649" spans="1:6" s="1" customFormat="1" ht="24" customHeight="1" x14ac:dyDescent="0.2">
      <c r="A649" s="179"/>
      <c r="B649" s="87" t="s">
        <v>1297</v>
      </c>
      <c r="C649" s="97" t="s">
        <v>1298</v>
      </c>
      <c r="D649" s="267">
        <f>IF(D645+D647-D646-D648&gt;=0,D645+D647-D646-D648,0)</f>
        <v>11503.489999999972</v>
      </c>
      <c r="E649" s="267">
        <f>IF(E645+E647-E646-E648&gt;=0,E645+E647-E646-E648,0)</f>
        <v>4067.0799999999963</v>
      </c>
      <c r="F649" s="180">
        <f t="shared" si="12"/>
        <v>35.355183513872802</v>
      </c>
    </row>
    <row r="650" spans="1:6" s="1" customFormat="1" ht="24" customHeight="1" x14ac:dyDescent="0.2">
      <c r="A650" s="179"/>
      <c r="B650" s="87" t="s">
        <v>1299</v>
      </c>
      <c r="C650" s="97" t="s">
        <v>1300</v>
      </c>
      <c r="D650" s="267">
        <f>IF(D646+D648-D645-D647&gt;=0,D646+D648-D645-D647,0)</f>
        <v>0</v>
      </c>
      <c r="E650" s="267">
        <f>IF(E646+E648-E645-E647&gt;=0,E646+E648-E645-E647,0)</f>
        <v>0</v>
      </c>
      <c r="F650" s="180" t="str">
        <f t="shared" si="12"/>
        <v>-</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27380.41</v>
      </c>
      <c r="E653" s="279">
        <v>26782.94</v>
      </c>
      <c r="F653" s="180">
        <f t="shared" ref="F653:F716" si="13">IF(D653&lt;&gt;0,IF(E653/D653&gt;=100,"&gt;&gt;100",E653/D653*100),"-")</f>
        <v>97.817892427469118</v>
      </c>
    </row>
    <row r="654" spans="1:6" s="1" customFormat="1" ht="12.75" customHeight="1" x14ac:dyDescent="0.2">
      <c r="A654" s="179" t="s">
        <v>1307</v>
      </c>
      <c r="B654" s="87" t="s">
        <v>1308</v>
      </c>
      <c r="C654" s="97" t="s">
        <v>1307</v>
      </c>
      <c r="D654" s="279">
        <v>239245.74</v>
      </c>
      <c r="E654" s="279">
        <v>271067.44</v>
      </c>
      <c r="F654" s="180">
        <f t="shared" si="13"/>
        <v>113.30084289066129</v>
      </c>
    </row>
    <row r="655" spans="1:6" s="1" customFormat="1" ht="12.75" customHeight="1" x14ac:dyDescent="0.2">
      <c r="A655" s="179" t="s">
        <v>1309</v>
      </c>
      <c r="B655" s="87" t="s">
        <v>1310</v>
      </c>
      <c r="C655" s="97" t="s">
        <v>1309</v>
      </c>
      <c r="D655" s="279">
        <v>239843.21</v>
      </c>
      <c r="E655" s="279">
        <v>274290.40000000002</v>
      </c>
      <c r="F655" s="180">
        <f t="shared" si="13"/>
        <v>114.36237865562258</v>
      </c>
    </row>
    <row r="656" spans="1:6" s="1" customFormat="1" ht="24" customHeight="1" x14ac:dyDescent="0.2">
      <c r="A656" s="179" t="s">
        <v>1304</v>
      </c>
      <c r="B656" s="87" t="s">
        <v>1311</v>
      </c>
      <c r="C656" s="97" t="s">
        <v>1312</v>
      </c>
      <c r="D656" s="267">
        <f>+D653+D654-D655</f>
        <v>26782.939999999973</v>
      </c>
      <c r="E656" s="267">
        <f>+E653+E654-E655</f>
        <v>23559.979999999981</v>
      </c>
      <c r="F656" s="180">
        <f t="shared" si="13"/>
        <v>87.9663696367912</v>
      </c>
    </row>
    <row r="657" spans="1:6" s="1" customFormat="1" ht="24" customHeight="1" x14ac:dyDescent="0.2">
      <c r="A657" s="179"/>
      <c r="B657" s="87" t="s">
        <v>1313</v>
      </c>
      <c r="C657" s="97" t="s">
        <v>1314</v>
      </c>
      <c r="D657" s="248">
        <v>0</v>
      </c>
      <c r="E657" s="248">
        <v>0</v>
      </c>
      <c r="F657" s="180" t="str">
        <f t="shared" si="13"/>
        <v>-</v>
      </c>
    </row>
    <row r="658" spans="1:6" s="1" customFormat="1" ht="24" customHeight="1" x14ac:dyDescent="0.2">
      <c r="A658" s="179"/>
      <c r="B658" s="87" t="s">
        <v>1315</v>
      </c>
      <c r="C658" s="97" t="s">
        <v>1316</v>
      </c>
      <c r="D658" s="248">
        <v>6</v>
      </c>
      <c r="E658" s="248">
        <v>6</v>
      </c>
      <c r="F658" s="180">
        <f t="shared" si="13"/>
        <v>100</v>
      </c>
    </row>
    <row r="659" spans="1:6" s="1" customFormat="1" ht="12.75" customHeight="1" x14ac:dyDescent="0.2">
      <c r="A659" s="179"/>
      <c r="B659" s="87" t="s">
        <v>1317</v>
      </c>
      <c r="C659" s="97" t="s">
        <v>1318</v>
      </c>
      <c r="D659" s="248">
        <v>0</v>
      </c>
      <c r="E659" s="248">
        <v>0</v>
      </c>
      <c r="F659" s="180" t="str">
        <f t="shared" si="13"/>
        <v>-</v>
      </c>
    </row>
    <row r="660" spans="1:6" s="1" customFormat="1" ht="12.75" customHeight="1" x14ac:dyDescent="0.2">
      <c r="A660" s="179"/>
      <c r="B660" s="87" t="s">
        <v>1319</v>
      </c>
      <c r="C660" s="97" t="s">
        <v>1320</v>
      </c>
      <c r="D660" s="248">
        <v>6</v>
      </c>
      <c r="E660" s="248">
        <v>6</v>
      </c>
      <c r="F660" s="180">
        <f t="shared" si="13"/>
        <v>100</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0</v>
      </c>
      <c r="E669" s="279">
        <v>0</v>
      </c>
      <c r="F669" s="180" t="str">
        <f t="shared" si="13"/>
        <v>-</v>
      </c>
    </row>
    <row r="670" spans="1:6" s="1" customFormat="1" ht="12.75" customHeight="1" x14ac:dyDescent="0.2">
      <c r="A670" s="179" t="s">
        <v>1340</v>
      </c>
      <c r="B670" s="87" t="s">
        <v>1341</v>
      </c>
      <c r="C670" s="97" t="s">
        <v>1340</v>
      </c>
      <c r="D670" s="279">
        <v>0</v>
      </c>
      <c r="E670" s="279">
        <v>0</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0</v>
      </c>
      <c r="E673" s="279">
        <v>0</v>
      </c>
      <c r="F673" s="180" t="str">
        <f t="shared" si="13"/>
        <v>-</v>
      </c>
    </row>
    <row r="674" spans="1:6" s="1" customFormat="1" ht="12.75" customHeight="1" x14ac:dyDescent="0.2">
      <c r="A674" s="179" t="s">
        <v>1348</v>
      </c>
      <c r="B674" s="87" t="s">
        <v>1349</v>
      </c>
      <c r="C674" s="97" t="s">
        <v>1348</v>
      </c>
      <c r="D674" s="279">
        <v>0</v>
      </c>
      <c r="E674" s="279">
        <v>0</v>
      </c>
      <c r="F674" s="180" t="str">
        <f t="shared" si="13"/>
        <v>-</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800</v>
      </c>
      <c r="F683" s="183" t="str">
        <f t="shared" si="13"/>
        <v>-</v>
      </c>
    </row>
    <row r="684" spans="1:6" s="1" customFormat="1" ht="24" customHeight="1" x14ac:dyDescent="0.2">
      <c r="A684" s="35" t="s">
        <v>1368</v>
      </c>
      <c r="B684" s="184" t="s">
        <v>1369</v>
      </c>
      <c r="C684" s="182" t="s">
        <v>1368</v>
      </c>
      <c r="D684" s="280">
        <v>700</v>
      </c>
      <c r="E684" s="280">
        <v>0</v>
      </c>
      <c r="F684" s="183">
        <f t="shared" si="13"/>
        <v>0</v>
      </c>
    </row>
    <row r="685" spans="1:6" s="1" customFormat="1" ht="24" customHeight="1" x14ac:dyDescent="0.2">
      <c r="A685" s="179" t="s">
        <v>1370</v>
      </c>
      <c r="B685" s="95" t="s">
        <v>1371</v>
      </c>
      <c r="C685" s="97" t="s">
        <v>1370</v>
      </c>
      <c r="D685" s="279">
        <v>12500</v>
      </c>
      <c r="E685" s="279">
        <v>17000</v>
      </c>
      <c r="F685" s="180">
        <f t="shared" si="13"/>
        <v>136</v>
      </c>
    </row>
    <row r="686" spans="1:6" s="1" customFormat="1" ht="24" customHeight="1" x14ac:dyDescent="0.2">
      <c r="A686" s="179" t="s">
        <v>1372</v>
      </c>
      <c r="B686" s="95" t="s">
        <v>1373</v>
      </c>
      <c r="C686" s="97" t="s">
        <v>1372</v>
      </c>
      <c r="D686" s="279">
        <v>0</v>
      </c>
      <c r="E686" s="279">
        <v>600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12908.87</v>
      </c>
      <c r="E724" s="280">
        <v>13339.56</v>
      </c>
      <c r="F724" s="183">
        <f t="shared" si="14"/>
        <v>103.3363880804439</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1639.44</v>
      </c>
      <c r="E733" s="280">
        <v>2139.9899999999998</v>
      </c>
      <c r="F733" s="183">
        <f t="shared" si="14"/>
        <v>130.53176694481041</v>
      </c>
    </row>
    <row r="734" spans="1:6" s="1" customFormat="1" ht="12.75" customHeight="1" x14ac:dyDescent="0.2">
      <c r="A734" s="35" t="s">
        <v>1468</v>
      </c>
      <c r="B734" s="181" t="s">
        <v>1469</v>
      </c>
      <c r="C734" s="182" t="s">
        <v>1468</v>
      </c>
      <c r="D734" s="280">
        <v>2266.38</v>
      </c>
      <c r="E734" s="280">
        <v>2252.04</v>
      </c>
      <c r="F734" s="183">
        <f t="shared" si="14"/>
        <v>99.367272919810446</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0</v>
      </c>
      <c r="E736" s="279">
        <v>0</v>
      </c>
      <c r="F736" s="180" t="str">
        <f t="shared" si="14"/>
        <v>-</v>
      </c>
    </row>
    <row r="737" spans="1:6" s="1" customFormat="1" ht="12.75" customHeight="1" x14ac:dyDescent="0.2">
      <c r="A737" s="179" t="s">
        <v>1474</v>
      </c>
      <c r="B737" s="87" t="s">
        <v>1475</v>
      </c>
      <c r="C737" s="97" t="s">
        <v>1474</v>
      </c>
      <c r="D737" s="279">
        <v>3136.95</v>
      </c>
      <c r="E737" s="279">
        <v>3909.26</v>
      </c>
      <c r="F737" s="180">
        <f t="shared" si="14"/>
        <v>124.61977398428412</v>
      </c>
    </row>
    <row r="738" spans="1:6" s="1" customFormat="1" ht="12.75" customHeight="1" x14ac:dyDescent="0.2">
      <c r="A738" s="179" t="s">
        <v>1476</v>
      </c>
      <c r="B738" s="87" t="s">
        <v>1477</v>
      </c>
      <c r="C738" s="97" t="s">
        <v>1476</v>
      </c>
      <c r="D738" s="279">
        <v>675.24</v>
      </c>
      <c r="E738" s="279">
        <v>816.38</v>
      </c>
      <c r="F738" s="180">
        <f t="shared" si="14"/>
        <v>120.90219773710086</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0</v>
      </c>
      <c r="E741" s="280">
        <v>0</v>
      </c>
      <c r="F741" s="183" t="str">
        <f t="shared" si="14"/>
        <v>-</v>
      </c>
    </row>
    <row r="742" spans="1:6" s="1" customFormat="1" ht="12.75" customHeight="1" x14ac:dyDescent="0.2">
      <c r="A742" s="35" t="s">
        <v>1484</v>
      </c>
      <c r="B742" s="181" t="s">
        <v>1485</v>
      </c>
      <c r="C742" s="182" t="s">
        <v>1484</v>
      </c>
      <c r="D742" s="280">
        <v>1428.75</v>
      </c>
      <c r="E742" s="280">
        <v>2012.49</v>
      </c>
      <c r="F742" s="183">
        <f t="shared" si="14"/>
        <v>140.85669291338581</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0</v>
      </c>
      <c r="E760" s="279">
        <v>0</v>
      </c>
      <c r="F760" s="180" t="str">
        <f t="shared" si="14"/>
        <v>-</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0</v>
      </c>
      <c r="E846" s="279">
        <v>0</v>
      </c>
      <c r="F846" s="180" t="str">
        <f t="shared" si="16"/>
        <v>-</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0</v>
      </c>
      <c r="E850" s="279">
        <v>0</v>
      </c>
      <c r="F850" s="180" t="str">
        <f t="shared" si="16"/>
        <v>-</v>
      </c>
    </row>
    <row r="851" spans="1:6" s="1" customFormat="1" ht="12.75" customHeight="1" x14ac:dyDescent="0.2">
      <c r="A851" s="179" t="s">
        <v>1702</v>
      </c>
      <c r="B851" s="87" t="s">
        <v>1703</v>
      </c>
      <c r="C851" s="97" t="s">
        <v>1702</v>
      </c>
      <c r="D851" s="279">
        <v>0</v>
      </c>
      <c r="E851" s="279">
        <v>0</v>
      </c>
      <c r="F851" s="180" t="str">
        <f t="shared" si="16"/>
        <v>-</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0</v>
      </c>
      <c r="E855" s="279">
        <v>0</v>
      </c>
      <c r="F855" s="180" t="str">
        <f t="shared" si="16"/>
        <v>-</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0</v>
      </c>
      <c r="E857" s="279">
        <v>0</v>
      </c>
      <c r="F857" s="180" t="str">
        <f t="shared" si="16"/>
        <v>-</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4" zoomScaleNormal="100" workbookViewId="0">
      <selection activeCell="O45" sqref="O45 O45"/>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2">
        <f>D7+D69</f>
        <v>76020.420000000013</v>
      </c>
      <c r="E6" s="272">
        <f>E7+E69</f>
        <v>68430.89</v>
      </c>
      <c r="F6" s="252">
        <f t="shared" ref="F6:F37" si="0">IF(D6&gt;0,IF(E6/D6&gt;=100,"&gt;&gt;100",E6/D6*100),"-")</f>
        <v>90.016458735692311</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1">
        <f>D8+D12+D51+D52+D56+D63</f>
        <v>49237.48</v>
      </c>
      <c r="E7" s="271">
        <f>E8+E12+E51+E52+E56+E63</f>
        <v>44870.91</v>
      </c>
      <c r="F7" s="183">
        <f t="shared" si="0"/>
        <v>91.131613559426683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1">
        <f>D9+D10-D11</f>
        <v>0</v>
      </c>
      <c r="E8" s="271">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1">
        <f>D13+D19+D29+D35+D41+D45</f>
        <v>49237.48</v>
      </c>
      <c r="E12" s="271">
        <f>E13+E19+E29+E35+E41+E45</f>
        <v>44870.91</v>
      </c>
      <c r="F12" s="183">
        <f t="shared" si="0"/>
        <v>91.131613559426683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1">
        <f>SUM(D14:D17)-D18</f>
        <v>0</v>
      </c>
      <c r="E13" s="271">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1">
        <f>SUM(D20:D27)-D28</f>
        <v>11683.730000000003</v>
      </c>
      <c r="E19" s="271">
        <f>SUM(E20:E27)-E28</f>
        <v>8410.0299999999952</v>
      </c>
      <c r="F19" s="183">
        <f t="shared" si="0"/>
        <v>71.980694521355701</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21502.5</v>
      </c>
      <c r="E20" s="280">
        <v>18159.599999999999</v>
      </c>
      <c r="F20" s="183">
        <f t="shared" si="0"/>
        <v>84.453435647017784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1423.88</v>
      </c>
      <c r="E21" s="280">
        <v>1279.21</v>
      </c>
      <c r="F21" s="183">
        <f t="shared" si="0"/>
        <v>89.839733685422928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1202.1500000000001</v>
      </c>
      <c r="E22" s="280">
        <v>831.69</v>
      </c>
      <c r="F22" s="183">
        <f t="shared" si="0"/>
        <v>69.183546146487544</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17209.73</v>
      </c>
      <c r="E26" s="280">
        <v>17209.73</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29654.53</v>
      </c>
      <c r="E28" s="280">
        <v>29070.2</v>
      </c>
      <c r="F28" s="183">
        <f t="shared" si="0"/>
        <v>98.029542198105986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1">
        <f>SUM(D30:D33)-D34</f>
        <v>0</v>
      </c>
      <c r="E29" s="271">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1">
        <f>SUM(D36:D39)-D40</f>
        <v>37553.75</v>
      </c>
      <c r="E35" s="271">
        <f>SUM(E36:E39)-E40</f>
        <v>36460.880000000005</v>
      </c>
      <c r="F35" s="183">
        <f t="shared" si="0"/>
        <v>97.089851213260999</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502616.19</v>
      </c>
      <c r="E36" s="280">
        <v>527198.1</v>
      </c>
      <c r="F36" s="183">
        <f t="shared" si="0"/>
        <v>104.8907915202652</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465062.44</v>
      </c>
      <c r="E40" s="280">
        <v>490737.22</v>
      </c>
      <c r="F40" s="183">
        <f t="shared" si="1"/>
        <v>105.5207167450461</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1">
        <f>SUM(D42:D43)-D44</f>
        <v>0</v>
      </c>
      <c r="E41" s="271">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1">
        <f>SUM(D46:D49)-D50</f>
        <v>0</v>
      </c>
      <c r="E45" s="271">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1">
        <f>SUM(D53:D54)-D55</f>
        <v>0</v>
      </c>
      <c r="E52" s="271">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9992.3700000000008</v>
      </c>
      <c r="E54" s="280">
        <v>7085.95</v>
      </c>
      <c r="F54" s="183">
        <f t="shared" si="1"/>
        <v>70.913607082203711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9992.3700000000008</v>
      </c>
      <c r="E55" s="280">
        <v>7085.95</v>
      </c>
      <c r="F55" s="183">
        <f t="shared" si="1"/>
        <v>70.913607082203711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1">
        <f>SUM(D57:D62)</f>
        <v>0</v>
      </c>
      <c r="E56" s="271">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1">
        <f>SUM(D64:D68)</f>
        <v>0</v>
      </c>
      <c r="E63" s="271">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1">
        <f>D70+D82+D88+D119+D135+D147+D165+D171</f>
        <v>26782.940000000002</v>
      </c>
      <c r="E69" s="271">
        <f>E70+E82+E88+E119+E135+E147+E165+E171</f>
        <v>23559.98</v>
      </c>
      <c r="F69" s="183">
        <f t="shared" si="1"/>
        <v>87.966369636791171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1">
        <f>+D71+D76+D80+D81</f>
        <v>26782.940000000002</v>
      </c>
      <c r="E70" s="271">
        <f>+E71+E76+E80+E81</f>
        <v>23559.98</v>
      </c>
      <c r="F70" s="183">
        <f t="shared" ref="F70:F101" si="2">IF(D70&gt;0,IF(E70/D70&gt;=100,"&gt;&gt;100",E70/D70*100),"-")</f>
        <v>87.966369636791171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1">
        <f>SUM(D72:D75)</f>
        <v>26761.81</v>
      </c>
      <c r="E71" s="271">
        <f>SUM(E72:E75)</f>
        <v>23510.02</v>
      </c>
      <c r="F71" s="183">
        <f t="shared" si="2"/>
        <v>87.84914024873504</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26761.81</v>
      </c>
      <c r="E73" s="280">
        <v>23510.02</v>
      </c>
      <c r="F73" s="183">
        <f t="shared" si="2"/>
        <v>87.84914024873504</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1">
        <f>SUM(D77:D79)</f>
        <v>0</v>
      </c>
      <c r="E76" s="271">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21.13</v>
      </c>
      <c r="E80" s="280">
        <v>49.96</v>
      </c>
      <c r="F80" s="183">
        <f t="shared" si="2"/>
        <v>236.44107903454804</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1">
        <f>SUM(D83:D85)-D86+D87</f>
        <v>0</v>
      </c>
      <c r="E82" s="271">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1">
        <f>D89+D107-D118</f>
        <v>0</v>
      </c>
      <c r="E88" s="271">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1">
        <f>SUM(D90:D106)</f>
        <v>0</v>
      </c>
      <c r="E89" s="271">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1">
        <f>SUM(D108:D117)</f>
        <v>0</v>
      </c>
      <c r="E107" s="271">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1">
        <f>D120+D127-D134</f>
        <v>0</v>
      </c>
      <c r="E119" s="271">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1">
        <f>SUM(D121:D126)</f>
        <v>0</v>
      </c>
      <c r="E120" s="271">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1">
        <f>SUM(D128:D133)</f>
        <v>0</v>
      </c>
      <c r="E127" s="271">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1">
        <f>D136+D143-D146</f>
        <v>0</v>
      </c>
      <c r="E135" s="271">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1">
        <f>SUM(D137:D142)</f>
        <v>0</v>
      </c>
      <c r="E136" s="271">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1">
        <f>SUM(D144:D145)</f>
        <v>0</v>
      </c>
      <c r="E143" s="271">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1">
        <f>SUM(D148:D150)+SUM(D159:D163)-D164</f>
        <v>0</v>
      </c>
      <c r="E147" s="271">
        <f>SUM(E148:E150)+SUM(E159:E163)-E164</f>
        <v>0</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1">
        <f>SUM(D151:D158)</f>
        <v>0</v>
      </c>
      <c r="E150" s="271">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1">
        <f>SUM(D166:D169)-D170</f>
        <v>0</v>
      </c>
      <c r="E165" s="271">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1">
        <f>SUM(D172:D174)</f>
        <v>0</v>
      </c>
      <c r="E171" s="271">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1">
        <f>D177+D251</f>
        <v>76020.42</v>
      </c>
      <c r="E176" s="271">
        <f>E177+E251</f>
        <v>68430.89</v>
      </c>
      <c r="F176" s="183">
        <f t="shared" ref="F176:F207" si="6">IF(D176&gt;0,IF(E176/D176&gt;=100,"&gt;&gt;100",E176/D176*100),"-")</f>
        <v>90.016458735692325</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1">
        <f>D178+D197+D203+D219+D247+D248</f>
        <v>12624.97</v>
      </c>
      <c r="E177" s="271">
        <f>E178+E197+E203+E219+E247+E248</f>
        <v>16838.419999999998</v>
      </c>
      <c r="F177" s="183">
        <f t="shared" si="6"/>
        <v>133.37394069055213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1">
        <f>SUM(D179:D181)+D185+D186+SUM(D194:D196)</f>
        <v>11886.33</v>
      </c>
      <c r="E178" s="271">
        <f>SUM(E179:E181)+E185+E186+SUM(E194:E196)</f>
        <v>16736.41</v>
      </c>
      <c r="F178" s="183">
        <f t="shared" si="6"/>
        <v>140.80384778144307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10301.200000000001</v>
      </c>
      <c r="E179" s="280">
        <v>15406.83</v>
      </c>
      <c r="F179" s="183">
        <f t="shared" si="6"/>
        <v>149.56344891857259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1575.17</v>
      </c>
      <c r="E180" s="280">
        <v>1311.32</v>
      </c>
      <c r="F180" s="183">
        <f t="shared" si="6"/>
        <v>83.249427045969639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1">
        <f>SUM(D182:D184)</f>
        <v>9.9600000000000009</v>
      </c>
      <c r="E181" s="271">
        <f>SUM(E182:E184)</f>
        <v>18.260000000000002</v>
      </c>
      <c r="F181" s="183">
        <f t="shared" si="6"/>
        <v>183.33333333333331</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9.9600000000000009</v>
      </c>
      <c r="E184" s="280">
        <v>18.260000000000002</v>
      </c>
      <c r="F184" s="183">
        <f t="shared" si="6"/>
        <v>183.33333333333331</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1">
        <f>SUM(D187:D193)</f>
        <v>0</v>
      </c>
      <c r="E186" s="271">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1">
        <f>SUM(D198:D202)</f>
        <v>738.64</v>
      </c>
      <c r="E197" s="271">
        <f>SUM(E198:E202)</f>
        <v>102.01</v>
      </c>
      <c r="F197" s="183">
        <f t="shared" si="6"/>
        <v>13.810516625148923</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738.64</v>
      </c>
      <c r="E199" s="280">
        <v>102.01</v>
      </c>
      <c r="F199" s="183">
        <f t="shared" si="6"/>
        <v>13.810516625148923</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1">
        <f>D204+D211-D218</f>
        <v>0</v>
      </c>
      <c r="E203" s="271">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1">
        <f>SUM(D205:D210)</f>
        <v>0</v>
      </c>
      <c r="E204" s="271">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1">
        <f>SUM(D212:D217)</f>
        <v>0</v>
      </c>
      <c r="E211" s="271">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1">
        <f>D220+D237</f>
        <v>0</v>
      </c>
      <c r="E219" s="271">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1">
        <f>SUM(D221:D236)</f>
        <v>0</v>
      </c>
      <c r="E220" s="271">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1">
        <f>SUM(D238:D246)</f>
        <v>0</v>
      </c>
      <c r="E237" s="271">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1">
        <f>SUM(D249:D250)</f>
        <v>0</v>
      </c>
      <c r="E248" s="271">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1">
        <f>+D252+D255-D264+D274+D291</f>
        <v>63395.45</v>
      </c>
      <c r="E251" s="271">
        <f>+E252+E255-E264+E274+E291</f>
        <v>51592.47</v>
      </c>
      <c r="F251" s="183">
        <f t="shared" si="8"/>
        <v>81.381976151285301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1">
        <f>D253-D254</f>
        <v>51891.96</v>
      </c>
      <c r="E252" s="271">
        <f>E253-E254</f>
        <v>47525.39</v>
      </c>
      <c r="F252" s="183">
        <f t="shared" si="8"/>
        <v>91.585266773504031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51891.96</v>
      </c>
      <c r="E253" s="280">
        <v>47525.39</v>
      </c>
      <c r="F253" s="183">
        <f t="shared" si="8"/>
        <v>91.585266773504031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1">
        <f>D256-D260</f>
        <v>11503.489999999998</v>
      </c>
      <c r="E255" s="271">
        <f>E256-E260</f>
        <v>4067.08</v>
      </c>
      <c r="F255" s="183">
        <f t="shared" si="8"/>
        <v>35.355183513872753</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1">
        <f>SUM(D257:D259)</f>
        <v>16391.28</v>
      </c>
      <c r="E256" s="271">
        <f>SUM(E257:E259)</f>
        <v>4067.08</v>
      </c>
      <c r="F256" s="183">
        <f t="shared" si="8"/>
        <v>24.812461259889407</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16391.28</v>
      </c>
      <c r="E257" s="280">
        <v>4067.08</v>
      </c>
      <c r="F257" s="183">
        <f t="shared" si="8"/>
        <v>24.812461259889407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1">
        <f>SUM(D261:D263)</f>
        <v>4887.79</v>
      </c>
      <c r="E260" s="271">
        <f>SUM(E261:E263)</f>
        <v>0</v>
      </c>
      <c r="F260" s="183">
        <f t="shared" si="8"/>
        <v>0</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4887.79</v>
      </c>
      <c r="E262" s="280">
        <v>0</v>
      </c>
      <c r="F262" s="183">
        <f t="shared" si="8"/>
        <v>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1">
        <f>SUM(D265:D273)</f>
        <v>0</v>
      </c>
      <c r="E264" s="271">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1">
        <f>SUM(D275:D277)+SUM(D286:D290)</f>
        <v>0</v>
      </c>
      <c r="E274" s="271">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1">
        <f>SUM(D278:D285)</f>
        <v>0</v>
      </c>
      <c r="E277" s="271">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1">
        <f>SUM(D292:D295)</f>
        <v>0</v>
      </c>
      <c r="E291" s="271">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1">
        <f>D298</f>
        <v>0</v>
      </c>
      <c r="E297" s="271">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11886.33</v>
      </c>
      <c r="E337" s="280">
        <v>16736.41</v>
      </c>
      <c r="F337" s="183">
        <f t="shared" si="11"/>
        <v>140.80384778144307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738.64</v>
      </c>
      <c r="E339" s="280">
        <v>102.01</v>
      </c>
      <c r="F339" s="183">
        <f t="shared" si="11"/>
        <v>13.810516625148923</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5" workbookViewId="0">
      <selection activeCell="J107" sqref="J107 J107"/>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211972.47</v>
      </c>
      <c r="E107" s="267">
        <f>SUM(E108:E113)</f>
        <v>249726.23</v>
      </c>
      <c r="F107" s="180">
        <f t="shared" si="3"/>
        <v>117.8106902278395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211972.47</v>
      </c>
      <c r="E109" s="279">
        <v>249726.23</v>
      </c>
      <c r="F109" s="180">
        <f t="shared" si="3"/>
        <v>117.8106902278395</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211972.47</v>
      </c>
      <c r="E141" s="270">
        <f>E5+E22+E28+E35+E75+E82+E89+E107+E114+E129</f>
        <v>249726.23</v>
      </c>
      <c r="F141" s="186">
        <f t="shared" si="4"/>
        <v>117.8106902278395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2" workbookViewId="0">
      <selection activeCell="R26" sqref="R26"/>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41167.129999999997</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41167.129999999997</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41167.129999999997</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41167.129999999997</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98" sqref="D98 D98"/>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12624.97</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251516.05000000002</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214456.17</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8">
        <v>170525.23</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8">
        <v>43084.84</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8">
        <v>846.1</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37059.879999999997</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247302.6</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209606.09</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8">
        <v>165419.6</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8">
        <v>43348.69</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8">
        <v>837.8</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37696.51</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16838.420000000013</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8" t="s">
        <v>3700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16838.419999999998</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8">
        <v>16736.41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8">
        <v>102.01</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2</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42936</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User99</cp:lastModifiedBy>
  <cp:lastPrinted>2026-01-30T11:51:53Z</cp:lastPrinted>
  <dcterms:created xsi:type="dcterms:W3CDTF">2022-04-01T05:14:30Z</dcterms:created>
  <dcterms:modified xsi:type="dcterms:W3CDTF">2026-02-16T13:34:20Z</dcterms:modified>
</cp:coreProperties>
</file>